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55" yWindow="65521" windowWidth="120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<sst xmlns="http://schemas.openxmlformats.org/spreadsheetml/2006/main" count="582" uniqueCount="439">
  <si>
    <t>Communicate detailed data table information between spatial and tabular data managers; instigate joint work where field links are needed between datasets; provide for proper security and redundancy to protect database contents.</t>
  </si>
  <si>
    <t>Communicate closely with StreamNet Data Manager to identify issues with existing formats or the need for new formats. Apply data category expertise as available to propose new or modified elements to formats. Test new formats and provide written results to Manager and state-level colleagues.</t>
  </si>
  <si>
    <t>Regularly monitor aspects of StreamNet Web site, including contents, appearance, and performance. Review new features prior to public release. Provide written results to StreamNet Web Site Manager.</t>
  </si>
  <si>
    <t>Assign database programmer to analyze WDFW data compiler needs and develop or modify computer programs needed to assist in data creation, validation, conversion, and submission tasks.</t>
  </si>
  <si>
    <t>Communicate with those who request data or services; identify needs, determine extent of data needed, preferred treatment of data, preferred format of results, and preferred delivery methods. Complete work needed and deliver product within two weeks of original request (whenever possible).</t>
  </si>
  <si>
    <t>No specific work planned.</t>
  </si>
  <si>
    <t>Participate in regional initiatives upon request from NWPPC, CBFWA, or StreamNet managers. Contribute the appropriate level of expertise needed (technical, manager, policy) to meet the stated needs.</t>
  </si>
  <si>
    <t>Communicate with FWP participants who request data or services; identify needs, determine extent of data needed, preferred treatment of data, preferred format of results, and preferred delivery methods. Develop datasets from raw sources if data do not exist in standard electronic form. Complete work needed and deliver product within one week of original request whenever possible.</t>
  </si>
  <si>
    <t>Provide Washington updates to all data tables included in the 1995 report to bring it current through 2001. Provide additional charts, maps, or data summaries as needed.</t>
  </si>
  <si>
    <t>No specific funding was requested for data analysis.</t>
  </si>
  <si>
    <t>Recruit, hire, and supervise StreamNet-funded staff; develop annual workplans and track progress; write and deliver quarterly and annual progress reports; participate in meetings of Steering Committee or technical groups as needed.</t>
  </si>
  <si>
    <t>Attend meetings as needed to participate in discussions related to FWP development work. Supply Washington perspective or relevant experiences in written or oral format as requested.</t>
  </si>
  <si>
    <t>No specific funding was requested.</t>
  </si>
  <si>
    <t>Work with WDFW lead subbasin planning staff and Lead Entities to identify information needs, educate them about available information, determine gaps, draft a plan to obtain, manage and share relevant information.</t>
  </si>
  <si>
    <t>Work with Washington subbasin planners and Lead Entities to determine the most effective forms of data they can work with on a case-by-case basis. Modify, translate, or provide direct links as needed to bring needed StreamNet information directly to these workers in the form they can most easily use.</t>
  </si>
  <si>
    <t>Analyze needs and develop or modify computer programs needed to assist in data creation, validation, conversion, and submission tasks related specifically to subbasin planning data in Washington. Place special emphasis on spatially-enabling EDT or TRT data elements that currently have no standardized spatial identifiers.</t>
  </si>
  <si>
    <t>Identify source for all data records contributing to subbasin planning data; obtain copies of paper or electronic reports, databases, or other reference materials. Submit copies of all relevant materials along with data to appropriate locations and StreamNet Library.</t>
  </si>
  <si>
    <t>Create customized CDs containing data and reference materials for Lead Entities and local subbasin planners in Washington.</t>
  </si>
  <si>
    <t>Washington and the other state StreamNet projects will hire data compilation staff to 'mine' agency offices and files to locate, acquire, organize and provide data of relevance and use to recovery planning and VSP analysis, and for subbasin planning.  Data will be provided directly to planning groups and also to the regional StreamNet database. Staff will work with Washington Lead Entities, subbasin planners, and NMFS VSP staff to identify data needs, desired formats, and products expected. Develop a work plan for compiling, organizing, converting, and delivering data products. Coordinate with Washington StreamNet staff to ensure maximum congruence of work plan and methods with those in use by StreamNet staff. Begin work on the highest identified priority data areas; deliver data products as soon as they are available.</t>
  </si>
  <si>
    <t>Identify source for all data records contributing to an exchange dataset; obtain copies of paper or electronic reports, databases, or other reference materials. Complete a summary "meta-form" document describing each dataset just prior to exchange, Submit document and copies of all relevant materials to StreamNet Library and StreamNet Data Manager at time datasets are sent.</t>
  </si>
  <si>
    <t xml:space="preserve">Provide basic information on current distribution of anadromous salmon and bull trout in Columbia Basin, including habitat use types.  </t>
  </si>
  <si>
    <t>Update existing natuaral spawner abundance index time series.  Compile new time series as possible.</t>
  </si>
  <si>
    <t>Expand natural spawner abundance index time series to include resident and nongame species in OR; pursue anadromous data currently not captured by contacting USFS, BLM, Yakama Nation, Nez Perce Tribe, and other entities.</t>
  </si>
  <si>
    <r>
      <t xml:space="preserve">Oregon will maintain all existing tabular and spatial hatchery facility records and update / improve location information using published reports or local knowledge of biological staff. </t>
    </r>
    <r>
      <rPr>
        <sz val="10"/>
        <rFont val="Arial"/>
        <family val="2"/>
      </rPr>
      <t>Data are further verified using existing fish distribution and Digital Raster Graphics via ArcView.</t>
    </r>
    <r>
      <rPr>
        <sz val="10"/>
        <rFont val="Arial"/>
        <family val="0"/>
      </rPr>
      <t xml:space="preserve"> Any errors associated with existing informatoin will be corrected and resubmitted to StreamNet. No major updates of any kind are anticipated in FY-03 because much of this work (pertaining to locational accuracy) was done in FY-02.</t>
    </r>
  </si>
  <si>
    <t>Derive age profile from scale readings taken from a sample of adult fish. Apply age profile to the entire group of fish represented by the sample.</t>
  </si>
  <si>
    <t>Coast wide and Columbia River stock-specific harvest data are annually assembled into standard formats from PSC, PFMC, the TAC and state commercial and sport fish sources. Data are reviewed for consistency and completeness and entered into DEF format.</t>
  </si>
  <si>
    <t>Currently a low priority under base funding.  Original proposal accidentally had this item as base.  It is actually new work.</t>
  </si>
  <si>
    <t>As in the state fish and wildlife agencies, tribal fish and wildife programs also have data that are not included in readily available locations or formats.  A portion of a compilers time will be used to locate and obtain information of use to regional recovery and subbasin planning and make it regionally available.</t>
  </si>
  <si>
    <t>Priority *</t>
  </si>
  <si>
    <t>*  Note:  There was no time to complete initial plans to assign priorities to the new data types and new tasks in this proposal.  Researchers, managers and planners are in a better position to be able to ascertain priorities  Data managers can assign priorities only in so far as regional concensus has been conveyed to them.  Basically, WE can't tell you what YOU need.</t>
  </si>
  <si>
    <r>
      <t xml:space="preserve">Table 1.  Overview of methods and costs for the tasks in the StreamNet Project, BPA project number 198810804.  </t>
    </r>
    <r>
      <rPr>
        <sz val="10"/>
        <rFont val="Arial"/>
        <family val="2"/>
      </rPr>
      <t>All work directed towards obtaining, standardizing, georeferencing, and providing data to the regional database is contained in Objective 1.  All other project components, including infrastructure to manage and distribute data, project administration, data services, library functions, etc. are contained in the other objectives</t>
    </r>
  </si>
  <si>
    <t>New work or existing Base?</t>
  </si>
  <si>
    <t>Maintain Protected Areas database</t>
  </si>
  <si>
    <t>Develop an annual summary report of status and trends of anadromous fish in the Columbia Basin.  (Similar to the 1995 Status Report that was produced in 1996 as a prototype.)</t>
  </si>
  <si>
    <t>Provide basic data analysis functions</t>
  </si>
  <si>
    <t>Subtotals, Objective 4</t>
  </si>
  <si>
    <t>Perform all the administrative functions necessary to run the StreamNet project.</t>
  </si>
  <si>
    <t>Manage project activities</t>
  </si>
  <si>
    <t>Participate in Fish and Wildlife Program development activities</t>
  </si>
  <si>
    <t>Coordinate with other related activities</t>
  </si>
  <si>
    <t>Prepare and present public information related to the StreamNet Project</t>
  </si>
  <si>
    <t>Subtotals, Objective 5</t>
  </si>
  <si>
    <t>Work with state and local subbasin teams to identify priority information management and sharing needs. Share findings with SAIC project.</t>
  </si>
  <si>
    <t>Provide existing information in the StreamNet databases to subbasin planners in a consistent format.</t>
  </si>
  <si>
    <t>Develop tools to capture and manage data used to produce subbasin plans</t>
  </si>
  <si>
    <t>Capture and manage key references used to produce subbasin plans</t>
  </si>
  <si>
    <t>Provide electronic access to information that was used for and developed during the course of subbasin planning.</t>
  </si>
  <si>
    <t xml:space="preserve">Locate and compile existing data from individual sources to support planning and VSP analysis, as was done in the Willamette / Lower Columbia </t>
  </si>
  <si>
    <t>Subtotals, Objective 6</t>
  </si>
  <si>
    <t>Totals, StreamNet Project</t>
  </si>
  <si>
    <t xml:space="preserve">Objective 3.  Library / Reference Services  </t>
  </si>
  <si>
    <t>Combined</t>
  </si>
  <si>
    <t>all Base</t>
  </si>
  <si>
    <t>all New</t>
  </si>
  <si>
    <t>Data describing the current distribution of resident salmonids in the Columbia Basin, including habitat use types to describe how fish utilize stream reaches.  Agencies involved:  IDFG, MFWP, ODFW, WDFW.</t>
  </si>
  <si>
    <t>Data describing the current distribution of salmon, steelhead, anadromous bull trout in the Columbia Basin, including habitat use types to describe how fish utilize stream reaches.  Agencies involved:  IDFG, ODFW, WDFW.</t>
  </si>
  <si>
    <t xml:space="preserve">Adult Abundance </t>
  </si>
  <si>
    <t>Includes indices of abundance for returning anadromous salmonids (redd counts, peak spawner counts), escapement (dam counts, weir counts) and estimates of spawner populations (where reported by the data collecting agencies).</t>
  </si>
  <si>
    <t>Annual release of fish (currently primarily anadromous salmonids)  from hatcheries in the Columbia Basin, with release locations georeferenced (where possible)</t>
  </si>
  <si>
    <t xml:space="preserve">Data on the numbers of fish by species, run and subrun returning to the hatchery, including hatchery, return dates and sex of returning fishes.  </t>
  </si>
  <si>
    <t>Information on location, type, purpose, etc. of dams and fish passage facilities in the Columbia Basin, geogreferenced to the regional hydrography</t>
  </si>
  <si>
    <t>Information on location, operator, species raised, etc. for hatcheries in the Columbia Basin, geogreferenced to the regional hydrography</t>
  </si>
  <si>
    <t>Information on the sport and commercial harvest of anadromous salmonids in freshwater/estuary and marine fisheries</t>
  </si>
  <si>
    <t>Information on the location(s), sponsor(s), purpose, costs, etc. for habitat restoration and improvement projects in the Columbia Basin, georeferenced</t>
  </si>
  <si>
    <t>Information on the location, type, and species affected of barriers to fish migration in the Columbia Basin, georeferenced to the regional hydrography</t>
  </si>
  <si>
    <t>Information on location, type, and fish screen status for water diversion structures in the Columbia Basin, georeferenced to the regional hydrography</t>
  </si>
  <si>
    <t>Information on juvenile salmonid abundance (fry/parr counts) and smolt outmigration (trapping), georeferenced to the regional hydrography</t>
  </si>
  <si>
    <t>Age composition of returning anadromous salmonids</t>
  </si>
  <si>
    <t>Run reconstruction, as calculated by the management agencies</t>
  </si>
  <si>
    <t>Information on salmonid habitat status</t>
  </si>
  <si>
    <t>Development of a data repository for genetically determined classification of salmonid populations</t>
  </si>
  <si>
    <t>Development of a data repository for information on the quantities and locations of salmonid carcasses placed for fertilization and food chain enhancement</t>
  </si>
  <si>
    <t>Information on the delineation and classification of salmonid populations</t>
  </si>
  <si>
    <t>Data on species composition of macroinvertebrate populations, as indices to fish habitat quality</t>
  </si>
  <si>
    <t>Opportunistic capture of data at the request of participants in the NWPPC Fish and Wildlife Program</t>
  </si>
  <si>
    <t>Data on the proportion of fish of hatchery origin on wild spawning grounds</t>
  </si>
  <si>
    <t>Data on water temperature that are not being included in the STORET data system, obtained from various agencies in the Columbia Basin</t>
  </si>
  <si>
    <t>USFWS</t>
  </si>
  <si>
    <t>CRITFC</t>
  </si>
  <si>
    <t>MFWP</t>
  </si>
  <si>
    <t>IDFG</t>
  </si>
  <si>
    <t>WDFW</t>
  </si>
  <si>
    <t>ODFW</t>
  </si>
  <si>
    <t xml:space="preserve">Objective 5.  Project Management / Coordination  </t>
  </si>
  <si>
    <t>Objective 6.  Support and Services to Subbasin Planning</t>
  </si>
  <si>
    <t>Provide annual updates to anadromous fish distribution.  This new work will provide for more frequjent update and more current information.</t>
  </si>
  <si>
    <t>Task#</t>
  </si>
  <si>
    <t>Purpose / Value</t>
  </si>
  <si>
    <t xml:space="preserve">Sub-contractors </t>
  </si>
  <si>
    <t>Provide basic information on current distribution of resident fishes in Columbia Basin, including habitat use types.  Includes bull trout for all 4 states.</t>
  </si>
  <si>
    <t>Provide resident fish presence information for additional species and locations:  cutthroat, rainbow, and nongame species in OR; nongame and special status species in ID.</t>
  </si>
  <si>
    <t>The ODFW Columbia River Management's (CRM) Project leader will gather marked-to-unmarked ratio data (derived directly from spawning ground counts using visual observation methods) for an undetermined location in the Oregon portion of the Columbia basin - possibly associated with the Eastern Oregon EMAP effort. CRM's Asst. Project leader will document and submit fin marks and recovered CWT's from Lower Columbia fall chinook spawning surveys specifically in a tabular format to Oregon's Database Analyst, who will compile this information and translate it into StreamNet exchange format using existing data entry interfaces. This information will be submitted to StreamNet most likely as an independent dataset until a DEF is developed.</t>
  </si>
  <si>
    <t>Oregon's Librarian would expand networking activities with other agency and regional library service providers beyond the Or. State Library to provide better access to other collections that will in turn enhance the usability of the ODFW StreamNet Library. This would also serve to avoid unnecessary duplication of effort, storage, and materials between the Libraries.  She would also coordinate with the Oregon State Library system to enhance access to published periodicals, journals, and other documents for StreamNet users.</t>
  </si>
  <si>
    <t>CRITFC StreamNet staff participate in many regional and inter-agency activities. Coordination with these activities is provided to StreamNet for all tasks under this Objective as an in-kind contribution at no cost to this project.</t>
  </si>
  <si>
    <t>CRITFC staff presently provide all tasks under this Objective as an in-kind contribution at no cost to this project. This contribution is made on a year-to-year basis and may change in the future.</t>
  </si>
  <si>
    <t>The project leader will identify data needs and develop common formats for data delivery and capture with the advice of state and tribal subbasin planning technical teams.</t>
  </si>
  <si>
    <t>The database programmer will work with state and tribal technical teams to develop data capture, error checking, and documentation applications to capture new information assembled during subbasin planning.</t>
  </si>
  <si>
    <t>StreamNet Library staff will catalog reference material used for subbasin planning using standard Library of Congress protocols, integrate it into the StreamNet collection and provide search capabilities through the online Library catalog.</t>
  </si>
  <si>
    <t>StreamNet Libraby staff will convert subbasin planning reference material to digital form using a high speed scanner and make it available through the Library Internet server.</t>
  </si>
  <si>
    <t>Anadromous salmonid hatchery release data by individual release group (species-run, date, brood year, size, stream), with locations converted to standard GIS location codes. Provide data for tracking introductions and evaluating hatchery program success.  Modernize location coding for hatchery releases, allowing greater accuracy and detail.</t>
  </si>
  <si>
    <t>Anadromous salmonid hatchery returns data (site, species-run, stock, numbers, sex, date, eggs, carcass disposition). Provides information to evaluate hatchery program success.  Update data in StreamNet, improve data output, and add information on disposition of fish after arrival at hatchery facilities.</t>
  </si>
  <si>
    <t>Provides basic information on fish habitat and water resource infrastructure by providing information on location and type of dams and fish passage facilities.  Modernize location coding.</t>
  </si>
  <si>
    <t>Provide information on resource use (harvest) by sport and tribal fishers in fresh waters.</t>
  </si>
  <si>
    <t>Provide information on location, purpose, components, costs, etc. for habitat restorationand improvement projects, useful to track progress and evaluate success of habitat restoration efforts</t>
  </si>
  <si>
    <t>Improve database structure and tools to better capture useful information.  Capture habitat restoration and improvement information from additional sources.</t>
  </si>
  <si>
    <t>Provide information on location of known barriers to fish movement, of use to evaluate fish habitat, anadromous fish limiting factors, and resident fish population structure.</t>
  </si>
  <si>
    <t>Expand barriers information to capture information on additional barriers, including culverts in Oregon.  Create infrastructure for barriers data capture in Idaho.</t>
  </si>
  <si>
    <t>Develop information on locations of diversions and screen status, useful for evaluating fish habitat and limiting factors related to water withdrawals.</t>
  </si>
  <si>
    <t>Expand efforts of Task 21.  Make data available via StreamNet.</t>
  </si>
  <si>
    <t>Maintain and develop information on fish population status and trends by developing information on juvenile population sizes.</t>
  </si>
  <si>
    <t>Make data available via StreamNet.  Expand the acquisition of juvenile data to more agencies and locations.</t>
  </si>
  <si>
    <t>Begin concerted effort to capture age composition data (numbers of fish by age group, species-run group) needed for calculating return rates of natural and hatchery fishes by brood year.  Determine how to integrate these data into StreamNet for delivery to users.</t>
  </si>
  <si>
    <t>Expand efforts of Task 25 to include additional data from other locations and agencies.</t>
  </si>
  <si>
    <t>Standardize and make available via the query system the information from Task 27.  Expand efforts to locate this kind of information from within agencies.</t>
  </si>
  <si>
    <t>Maintain currently existing stream habitat data sets, which are useful in evaluation of land management impacts on fish habitat and help to prioritize habitat restoration efforts.  Initial efforts to focus on work with regional entities to identify the essential core data.</t>
  </si>
  <si>
    <t>Increase efforts described under Task 31.  Make data captured available via StreamNet.</t>
  </si>
  <si>
    <t xml:space="preserve">Document distinct populations and management stocks, including geographic extend; document legal protected status and recent run strength. </t>
  </si>
  <si>
    <t>Expand Task 34 to include additional states.</t>
  </si>
  <si>
    <t>Create a regional data sharing effort for macroinvertebrate data to support evaluations of stream water quality.  Regionaly compiled and standardized data will support research into improving this technique.  Capture agency and volunteer data in a regional database.</t>
  </si>
  <si>
    <t>Will serve various purposes for the FWP participants.</t>
  </si>
  <si>
    <t>Begin collecting data useful for evaluating straying and spawning of hatchery fishes and monitoring of wild populations where hatchery influences exist.</t>
  </si>
  <si>
    <t>Expand task 38 to include data from other states and tribes, and expand efforts in OR.</t>
  </si>
  <si>
    <t>Create, maintain, and improve the StreamNet database, including both the regional and agency database systems.</t>
  </si>
  <si>
    <t>Create, maintain, and improve geographic coding needed to manage and deliver data.  Maintain the GIS systems (hardware and software) at the regional and agency levels, and manage all GIS data.</t>
  </si>
  <si>
    <t>Coordinate data compilation among agencies to enhance compatibility across the region.  Maintain the function of the database systems, load and QA tabular data, and manage data for storage and dissemmination.</t>
  </si>
  <si>
    <t>Create definitions for data sharing in support of Task 3 under this objective.  Develop DEF for new data types, as needed, and update or improve the structure and content of the existing DEF.</t>
  </si>
  <si>
    <t>Provide convenient, user-friendly, and standard method for data dissemination to users.  Maintain and enhance functionality of the Web based data distribution system.</t>
  </si>
  <si>
    <t>Develop computer tools and applications to assist with data entry under Objective 1.</t>
  </si>
  <si>
    <t>Provide assistance to data users.  Assist in locating hard to find information.  Assist those unfamiliar with using the Web query system.  Make sure users obtain needed StreamNet data, or identify other data sources for data not in the StreamNet system.</t>
  </si>
  <si>
    <t>Provide a comprehensive, up to date collection to respond to requests for information, with primary focus on fish and wildlife.</t>
  </si>
  <si>
    <t>Allow users (researchers, managers, planners, etc.) to easily obtain relevant information.  Provide access to agency gray literature wich is often hard to find.  Provide access to the source documents that support the data in the StreamNet database.</t>
  </si>
  <si>
    <t>Save the time of patrons and enable them to accomplish more important tasks by providing useful services.</t>
  </si>
  <si>
    <t>Interlibrary coordination allows the library and librarians to provide the best service from a wide array of sources and ensure that patrons are given access to the most comprehensive information.</t>
  </si>
  <si>
    <t>Develop the ODFW collection and process the large backlog of materials that have not yet been catalogued into the collection.</t>
  </si>
  <si>
    <t>Allow ODFW library to provide the best service from a wide array of sources and ensure that agency staff and other users are given the most comprehensive information.  Maximize access to ODFW library materials.</t>
  </si>
  <si>
    <t xml:space="preserve">Work with other entities to support and coordinate with regional data management initiatives.  Provide recommendations based on project experience with database management and information delivery systems.  </t>
  </si>
  <si>
    <t>Assist agencies and other FWP projects with data acquisition, data management, and simple analysis as requested.</t>
  </si>
  <si>
    <t>Maintain and update the database of stream reaches recommended by the NWPPC to not be developed for hydropower</t>
  </si>
  <si>
    <t>Produce an annual report of fish populations' status based on data in the StreamNet database and other sources.</t>
  </si>
  <si>
    <t>Summarize and analyze StreamNet data as directed by regional entities.  This new direction is being requested from the StreamNet project, and regional input is needed to establish priorities for which specific kinds of analyses are deemed priority.</t>
  </si>
  <si>
    <t>Assist the F&amp;W program by serving as a resource to other FWP participants and projects being developed regarding means of capturing, managing and disseminating data and information.</t>
  </si>
  <si>
    <t xml:space="preserve">Ensure StreamNet is responsive to regional needs through coordination with data users and other data management projects.  Avoid unnecessary duplication of effort between data management projects. </t>
  </si>
  <si>
    <t>Identify data needs for the region's subbasin planning, recovery planning, monitoring efforts, and other needs.  Assure that this information is provided to the SAIC data needs and inventory project and other regional scale efforts.</t>
  </si>
  <si>
    <t>Document information sources for Task 3 of this objective and add them to the StreamNet Library.</t>
  </si>
  <si>
    <t>Allow easy region-wide dissemination of information collected in Task 3 of this objective.</t>
  </si>
  <si>
    <t>Support NMFS's Viable Salmon Population analysis and subbasin planning through location and capture of data not yet in the StreamNet database but that are available in local offices and files of agency biologists.</t>
  </si>
  <si>
    <t>Based on reqeusts from several people, we are proposing to develop an analysis function as a specific portion of the StreamNet project.  The precise kinds of analyses that are desired have not been conveyed, but we would anticipate inclusion of the following potential areas: 1) Estimation of returning fish populations where not calculated by the agency collecting the data, 2) Hatchery fraction in mixed populations, 3) Age composition to brood year for returning populations, 4) Estimation of age composition of populations based on projections from similar populations, 5) Separation of harves estimates into stock components, 6) Smolt to adult ratios, and 7) Spatial analyses, such as prioritization of habitat restoration sites or prioritization for barrier removal.  Actual costs will vary for each type of analysis.  Current request covers only a biometrician and estimated basic expenses for an initial year to establish a more specific analysis program, which would be proposed for future funding.  Regional input on need and intent for this analysis program is being sought through this funding request.</t>
  </si>
  <si>
    <t>'Utilizing the resources available in the library and in area libraries, staff members are able to provide research services to clients. The Library is also able to provide access to the materials in 40,000 other libraries through the subscription to OCLC services.</t>
  </si>
  <si>
    <t>CRITFC staff poll up to a dozen tribal staff/field offices requesting adult and juvenile abundance data in the spring and fall. Multiple follow-up contacts are made to solicit data. Responses to these requests have been disappointing, but we have little recourse to remedy the situation. Data received are reviewed for  completeness and accuracy and input into StreamNet formats using an Access data entry application and forwarded to the regional staff</t>
  </si>
  <si>
    <t>'The biggest problem capturing tribal data into StreamNet is getting tribal staff to pull the requested information from a variety of sources and send it to CRITFC. We propose to work with the Yakima Nation staff to develop and test automated procedures for reporting routine juvenile and adult abundance data into the StreamNet system. YN provides an excellent test site because they maintain a central electronic file of fishery data and have computer support staff who have requested help automating data procedures. This prototype application would then be used to interest other tribes in developing similar processes. CRITFC staff would customize the automatic reporting procedures to the needs of other tribal field offices.</t>
  </si>
  <si>
    <t>CRITFC staff review and participate in designing the DEF's, data definitions, and data system structures.</t>
  </si>
  <si>
    <t>CRITFC staff maintain the Library Internet server and that portion of the StreamNet web site in coordination with the regional site.</t>
  </si>
  <si>
    <t>Data entry and error checking routines for data entry are developed and maintained as needed.</t>
  </si>
  <si>
    <t>Collection development methods for the StreamNet Library are varied. Standard acquisition procedures are used for purchasing books and subscribing to journals. We also rely on donations of materials from participants and interested parties. Another tool is duplicate exchange. Other libraries discard duplicate materials and the StreamNet Library pays the cost of postage to receive those materials.</t>
  </si>
  <si>
    <t>'By providing adequate space and shelving for proper organization of the collection.  The Library also uses web/internet technology allowing distant clients to retrieve information and documents. The library is kept open and staff are available during regular business hours. The library website is used to heighten awareness of posted hours and services. As technology develops, access to the collection via the online catalog should also develop, enabling clients to save searches and retrieve documents electronically within a single program.</t>
  </si>
  <si>
    <t>'The Library maintains relationships with a wide variety of other libraries through memberships in professional societies and other organizations. The library also coordinates collections and services with satellite StreamNet libraries in Montana and Oregon to ensure client access to documents unique to those collections. For easier collection coordination efforts the Library should also be able to share the online catalog via a Z39.50 gateway.</t>
  </si>
  <si>
    <t>The Oregon Librarian would increase the ODFW StreamNet library hours and spend more time updating the library bibliography with historic and current publications from the Fish Commission, Game Commission, and ODFW as they are made available. This includes sorting and cataloging numerous boxes of donations that have come to the Library over the past 4 years.</t>
  </si>
  <si>
    <t>Oregon's Librarian who currently works one-quarter time would keep the ODFW StreamNet library open longer in order to expand access to ODFW's library collection &amp; respond to specific requests for documents from non-ODFW and non-StreamNet staff, giving specific priority to those involved in FWP activities. Also, she would provide Or. Fish Commision, Or. Game Commission, and ODFW reports to the main StreamNet library as needed to fill gaps in the StreamNet Library holdings. She would also scan documents that are most often requested and post them on the internet for easy access by interested users.</t>
  </si>
  <si>
    <t>Expand the scope and utility of release data in the system by capturing data from more release agencies, capturing recent release data, modernizing location coding for many more releases, expanding data on resident fish releases and lake stocking.  Build tools for improved data capture in the future.</t>
  </si>
  <si>
    <t>Improve hatchery returns database by capturing data from additional agencies.</t>
  </si>
  <si>
    <t>Add information on additional dams in Oregon, and improve location coding for existing dams.</t>
  </si>
  <si>
    <t>Provide physical information on hatchery infrastructure.  Modernize and improve location coding.</t>
  </si>
  <si>
    <t>Keep up to date information on hatchery operations and operators in Oregon.</t>
  </si>
  <si>
    <t>Provide information on resource use by sport fishers from Oregon tributaries.</t>
  </si>
  <si>
    <t>Make available agency run reconstruction information.  Useful for evaluating hatchery program success; wild fish survival, population status, and population trends.</t>
  </si>
  <si>
    <t>Begin scoping to determine if a useful regional stream habitat database can be created.  If so, begin building tools and capturing data for inclusion in StreamNet.</t>
  </si>
  <si>
    <t>Begin developing information for differentiating natural populations and evaluating impacts of nonindigenous introductions.  Create data management tools for geneticists' use.</t>
  </si>
  <si>
    <t>Provide data for evaluating success of using anadromous fish carcasses to enhance stream nutrient spiralling in order to increase natural production of anadromous fishes.</t>
  </si>
  <si>
    <t>Create a regional water temperature database to help evaluate water quality and fish distributions, and assist in recovery planning and reintroductions of fishes.  Make data available via StreamNet web query system.</t>
  </si>
  <si>
    <t>Archive and make available data sets from BPA-funded and other projects so the data are not lost</t>
  </si>
  <si>
    <t>Improve access to the ODFW library materials.</t>
  </si>
  <si>
    <t>Administer the StreamNet project</t>
  </si>
  <si>
    <t>Advertise the resources available at StreamNet to maximize the project's usefulness to the region</t>
  </si>
  <si>
    <t>Make access to StreamNet data as easy as possible for subbasin planners, recovery biologists, monitoring efforts, and others.</t>
  </si>
  <si>
    <t>Capture information produced during subbasin planning, recovery planning, monitoring efforts, etc.</t>
  </si>
  <si>
    <t>Provide assistance to subbasin planners and other regional groups (TRTs, monitoring teams, etc.) as requested.  Provide some assistance and information without prompting so that they are aware of the resources available to them through StreamNet.  Montana is contributing to this objective through its base project and is not requesting new funding.</t>
  </si>
  <si>
    <t>PSMFC</t>
  </si>
  <si>
    <t xml:space="preserve">Anadromous Distribution and Life History (Use) </t>
  </si>
  <si>
    <t xml:space="preserve">Resident Fish Distribution and Life History (Use) </t>
  </si>
  <si>
    <t xml:space="preserve">Hatchery Releases </t>
  </si>
  <si>
    <t>Hatchery Returns (anadromous)</t>
  </si>
  <si>
    <t>Dams and Fish Passage Facilities</t>
  </si>
  <si>
    <t>Hatchery Facilities</t>
  </si>
  <si>
    <t>Harvest</t>
  </si>
  <si>
    <t>Habitat Restoration/Improvement Projects</t>
  </si>
  <si>
    <t>Diversions and Screening</t>
  </si>
  <si>
    <t>Juvenile Data (abundance and outmigration)</t>
  </si>
  <si>
    <t>Age</t>
  </si>
  <si>
    <t>Genetics</t>
  </si>
  <si>
    <t>Populations (status and delineation)</t>
  </si>
  <si>
    <t>Initial development of other data sets if requested by FWP participants, within the scope and capability of base level funding.</t>
  </si>
  <si>
    <t>Habitat (stream fish habitat)</t>
  </si>
  <si>
    <t>Hatchery fraction of spawners on spawning grounds</t>
  </si>
  <si>
    <t>Budget Estimates</t>
  </si>
  <si>
    <t>Total</t>
  </si>
  <si>
    <t>Base</t>
  </si>
  <si>
    <t>New</t>
  </si>
  <si>
    <t>Subtotal, Objective 1</t>
  </si>
  <si>
    <t xml:space="preserve">Water temperature.  </t>
  </si>
  <si>
    <t>Obtain distribution and use data by convening inter-agency work groups in each basin. Participants assign distribution and use by species-run group to specific sections on each stream through a consensus-based examination of all available data.</t>
  </si>
  <si>
    <t>General description:  Current species distribution is determined differently in each state, but in general is based on documented occurrence from field sampling coupled with best professional judgement of biologists based on experience and knowledge of habitat and lack of barriers.  Judgement is needed because of the number of stream segments that have not had individual direct sampling.</t>
  </si>
  <si>
    <t>No new work proposed.  Will be handled under base program.</t>
  </si>
  <si>
    <t>No specific work planned for resident species.  Existing distribution layers are available.</t>
  </si>
  <si>
    <t xml:space="preserve">No new work proposed.  </t>
  </si>
  <si>
    <r>
      <t xml:space="preserve">Obtain spawner survey records for all sampled streams from field biologists. Apply specific expansion factors on a species-run and stream basis to generate estimates </t>
    </r>
    <r>
      <rPr>
        <sz val="10"/>
        <color indexed="10"/>
        <rFont val="Arial"/>
        <family val="2"/>
      </rPr>
      <t>(estimates of what?)</t>
    </r>
    <r>
      <rPr>
        <sz val="10"/>
        <rFont val="Arial"/>
        <family val="0"/>
      </rPr>
      <t>for that stream or for a broader local area.</t>
    </r>
  </si>
  <si>
    <t>No new work is planned.</t>
  </si>
  <si>
    <t>Obtain original (unrolled) release data from WDFW hatchery data staff before individual release groups are combined into CWT release groups. Analyze assigned locations, split multiple-stream codes into individual stream codes, look up and assign standard GIS waterbody codes in place of the original state location codes.  Provide data to StreamNet database in DEF.</t>
  </si>
  <si>
    <t>Geo-reference Washington lakes that are stocking sites for priority resident fish species through spatial analysis and comparison of the 1:24000 scale lakes layer to the tabular release records. Create new release tables from WDFW stocking records that accommodate resident species-specific data fields. Extract appropriate data from WDFW databases and exchange to the StreamNet database in DEF.</t>
  </si>
  <si>
    <t>Extract appropriate returns data from multiple WDFW databases. Complete some attributes through interviews with Hatchery data staff.  Exchange data to StreamNet database in DEF.</t>
  </si>
  <si>
    <t>Obtain current Washington spatial layer of dams, review locations, verify location and identification information, correct spatial points as needed to coincide with the 1:100000 scale streams layer. Migrate points to the new 1:24000 scale streams layer as basins are completed.  Exchange data to StreamNet.</t>
  </si>
  <si>
    <t>Use current Washington spatial layer of hatchery facilities to review locations, verify location and identification information, correct spatial points as needed to coincide with the 1:100000 scale streams layer. Migrate points to the new 1:24000 scale streams layer as basins are completed.  Exchange data to StreamNet database.</t>
  </si>
  <si>
    <t>Obtain sport harvest counts and estimates from fish biologists. Convert stream codes to standard GIS codes.  Exchange data with StreamNet.</t>
  </si>
  <si>
    <t xml:space="preserve">Obtain dataset of project information from PRISM system for one pilot sub-basin in the Columbia Basin. Use ArcView to create spatial points layer capturing locations of project sites linked to key project information. Correct points as needed to coincide with the 1:100000 scale streams layer. Migrate points to the new 1:24000 scale streams layer as basins are completed. </t>
  </si>
  <si>
    <t>No new resources were requested.</t>
  </si>
  <si>
    <t>No work was planned for barriers this year.</t>
  </si>
  <si>
    <t>No work was planned for diversions and screening this year.</t>
  </si>
  <si>
    <t>No work was planned for juvenile data this year.</t>
  </si>
  <si>
    <t>No new funding was requested.</t>
  </si>
  <si>
    <t>No work was planned for production factors and run reconstruction this year.</t>
  </si>
  <si>
    <t>'Currently a low priority under base funding.</t>
  </si>
  <si>
    <t>Contact WDFW habitat biologists working on restoration projects and subbasin planning to draft a list of available core habitat data that are most useful to anadromous salmon recovery and management. Use StreamNet process to create a list that is representative of all Columbia Basin entities.</t>
  </si>
  <si>
    <t>No work was planned on Genetics this year.</t>
  </si>
  <si>
    <t>No work was planned on carcass placeement data this year.</t>
  </si>
  <si>
    <t>Obtain data from the WDFW SaSI biologists pertaining to the year 2002 SaSI stock review. Update the current spatial layer of SaSi stock-based fish distribution by comparing current geographic extents for each stock and adding or modifying distribution for all affected streams.</t>
  </si>
  <si>
    <t>No new work was requested this year.</t>
  </si>
  <si>
    <t>New staff will finalize regional data structure with non-StreamNet state and federal agencies.  We will create tools for data entry and transfer.  Staff will contact outside agencies and goups (state water quality agencies, Xerces Society, federal land managers, etc.) to obtain data and coordinate data flow to the regional database.  Sample locations will be georeferenced.  The database will be modified to accommodate these data and make data available via the Web</t>
  </si>
  <si>
    <t>This is being deferred to the regional project.</t>
  </si>
  <si>
    <t>No work was planned for hatchery fraction this year.</t>
  </si>
  <si>
    <t>Review and modify (as needed) design and contents of Access databases that hold WDFW data prior to conversion to StreamNet exchange formats.</t>
  </si>
  <si>
    <t>Review and modify (as needed) elements of the Washington state 1:100000 scale hydrology layer using ArcINFO routines.</t>
  </si>
  <si>
    <t>Part of a new IDFG/StreamNet programmer will develop databases and user-interfaces to capture data used by local subbasin teams.  Routines will be written to convert these data into a regionally consistent DEF for submission to the StreamNet database.</t>
  </si>
  <si>
    <t>Staff will work with state planning teams, other planning groups, to design database stuctures and query capability to hold and distribute information developed during the planning process.  Where possible, information will be incorporated in the existing database, otherwise new data categories and structures will be developed.  Examples might include recommendations for changes in Protected Areas status, population estimates, run reconstructions, population productivity measures, habitat characterizations, habitat restoration needs, etc.</t>
  </si>
  <si>
    <t>Part of a new IDFG/StreamNet programmer will develop databases and user-interfaces to capture electronic references used by local subbasin teams. Part of a new data compiler will use these interfaces to enter reference information and provide it to the StreamNet library.  Reference documents used by the teams will also be obtained and submitted to the SN Library.</t>
  </si>
  <si>
    <t>Regional efforts on this task will consist of developing database structures to capture the data located and submitted by the state projects and to make the information available over the Web.  Where the data fit the established DEF, data will be added to the existing database and made available through the StreamNet online query system.  Otherwise, new data structures will be developed to fit the specific types of data.</t>
  </si>
  <si>
    <t>Idaho and the other state StreamNet projects will each hire a data compiler to 'mine' agency offices and files to locate, acquire, organize and provide data of relevance and use to recovery planning and VSP analysis, and for subbasin planning.  Data will be provided directly to planning groups and also to the regional StreamNet database.</t>
  </si>
  <si>
    <t>Information developed by the various planning processes and captured by the state data collectors will be incorporated into the StreamNet database.  Data that fit the existing DEF will be incorporated in the existing database and made available through the online query system.  For data not included in the DEF, new database structures will be developed for storage and web delivery.</t>
  </si>
  <si>
    <t>The IDFG/StreamNet project coordinator develops working relationships with related activities in IDFG and other agencies and tribes in Idaho.</t>
  </si>
  <si>
    <t>Federal hatcheries report the numbers of returning fish by filling out a "Fish Removal" database file. Completed files are sent to the data manager. dBASE programs transform the data into the StreamNet DEF.</t>
  </si>
  <si>
    <t>Oregon will update existing anadromous, resident, and non-game abundance and index trends within the Columbia basin through 2001 where information is available in the agency, based on published reports, or by contacting past data providers. All new information will be reviewed for consistency with past information, reviewed for clarity and accuracy, input to StreamNet format using a custom data entry interface, then exchanged with StreamNet. New anadromous fish trend information will be acquired on an opportunistic basis and possibly put into StreamNet DEF, depending on time and resources available. Existing information encompasses data for over three dozen warm and coldwater species, native and exotic.</t>
  </si>
  <si>
    <t>Oregon will expand existing efforts to provide abundance and index trends within the Columbia basin by targeting new resident and non-game abundance trends and by actively pursueing anadromous trend information from data sources outside of ODFW (BLM, USFS, local county efforts, etc.). This will be accomplished by reviewing published and gray literature, various data clearinghouses, data collection project websites, and Oregon Plan summary documents to identify new information sources that relate to StreamNet data categories. All new information will be reviewed for consistency with past information, reviewed for clarity and accuracy, input into StreamNet format using a custom data entry interface, then exchanged with StreamNet.</t>
  </si>
  <si>
    <t xml:space="preserve">Existing anadromous release records in StreamNet will be updated through 2001 by downloading information from ODFW's Hatchery Management Information System and migrating it into the StreamNet DEF using a custom migration program which includes internal validataion rules that catch errors or outliers which are then investigated with hatchery staff and original record review. We will identify specific release location information for a limited number of anadromous releases in the Columbia basin focusing specifically on STE species. Locations will be determined by reviewing hardcopy liberation records containing text descriptions written by the truck operator, or by contacting Liberation staff directly. Georeferencing will be accomplished using Digital Raster Graphics images and ArcView. Liberation staff will be asked to clarify and/or verify problematic or unclear descriptions.  Updated information will be provided to StreamNet in electronic DEF format.  </t>
  </si>
  <si>
    <t>Individual Budget Estimates</t>
  </si>
  <si>
    <t>Tribal production programs have been growing in importance over the last several years. The database programmer will work with individual programs to identify and implement new release reporting protocols and include tribal release information in the regional databases.</t>
  </si>
  <si>
    <t>Tribal production programs have growing in importance over the last several years. The database programmer will work with individual programs to identify and implement new hatchery return and brood stock collection reporting protocols and include that information in regional databases.</t>
  </si>
  <si>
    <t>Several Tribal programs have recently undertaken collection of parr and smolt abundance indexes. The database programmer will work with the individual programs to develop effective reporting protocols and include these new data in regional databases.</t>
  </si>
  <si>
    <t>The database programmer will contact each tribal program to determine their programs which collect age data and will develop protocols to access and include that data in regional databases.</t>
  </si>
  <si>
    <t>'FY02 efforts were scoping and testing possible approaches to reporting genetic data. CRITFC staff will poll regional geneticists annually to maintain a catalog of existing regional data sets.</t>
  </si>
  <si>
    <t>New resources will allow Oregon to acquire, reformat and exchange new and existing resident release records through 2001 using the same process described for base level efforts. With new resource, we would begin to determine specific release location information for all releases (at least 33% each year), both past and present, anadromous and resident, for releases through 2001.</t>
  </si>
  <si>
    <r>
      <t xml:space="preserve">Oregon will update all existing anadromous return records in StreamNet through 2001 and will acquire any new </t>
    </r>
    <r>
      <rPr>
        <sz val="10"/>
        <color indexed="10"/>
        <rFont val="Arial"/>
        <family val="2"/>
      </rPr>
      <t>release</t>
    </r>
    <r>
      <rPr>
        <sz val="10"/>
        <rFont val="Arial"/>
        <family val="0"/>
      </rPr>
      <t xml:space="preserve"> information by downloading the information from ODFW's Hatchery Management Information System and migrating it into the StreamNet exchange format.This migration is performed using a custom developed migration program, which includes internal validataion rules that catch errors or outliers which are investigated with the help of hatchery staff and original record review.</t>
    </r>
  </si>
  <si>
    <t>Oregon will maintain all existing tabular and spatial dam and fish passage data, correcting errors as they are discovered. New facilities will be added on an opportunistic basis as they are discovered during the compilation of other datasets. Oregon also has existing facility information that lack documentation references and/or georeference information. This missing information will be derived on an opportunistic basis. New information is always checked for locational accuracy using published reports or local knowledge of ODFW biological staff. It is further verified using existing fish distribution and Digital Raster Graphics via ArcView. Any errors associated with existing informatoin will be corrected and resubmitted to StreamNet.</t>
  </si>
  <si>
    <t>'Oregon will gather and provide information on dam and fish passage facilities that aren't currently in the StreamNet system, including temporary facilities, and improve the locational accuracy and passage status of new and existing facilities. There will be directed efforts to review all available information including temporary dam structures and other information from the Oregon Water Resources Department. All information will be verified using the same processes described under the base effort (Task 11).</t>
  </si>
  <si>
    <t>Oregon would perform annual updates of the tabular hatchery facility data (including personel, fish reared and released, facility changes, etc.), as well as add new or previously undocumented facilities (i.e. private hatchery facilities), track closures, add satelite facilities, and update location information as deemed necessary through QA processes described under the base effort. This would be accomplished by working with Oregon hatchery facility managers directly to ensure accurate information is delivered to StreamNet.</t>
  </si>
  <si>
    <t>Data are collected and entered by IDFG field staff using existing user-interfaces and databases with standardized location and biological data pick lists. IDFG/StreamNet data manager enters additional data from written reports using the same UI and database. The database is then queried to provide data in StreamNet data exchange format.</t>
  </si>
  <si>
    <t xml:space="preserve">Existing 1:100,000 and 1:24,000 scale distribution, habitat use, and documentation data for anadromous salmonids are updated through 2001and will be maintained with little solicitation of new data in 2003. Any major errors brought to attention will be corrected. Oregon's update procedure calls for any updates to be based on a documented observation, not professional judgement. Documented observations that cause minor changes will be archived and incorporated as resources allow. </t>
  </si>
  <si>
    <t>PSMFC
or
general description</t>
  </si>
  <si>
    <t>Data Type/
Task Name</t>
  </si>
  <si>
    <t>Description of Methods used, presented individually for each StreamNet Project component</t>
  </si>
  <si>
    <t>Information on anadromous salmonid distribution, habitat use, and documentation will be actrively sought from ODFW biologists and professional staff from other natural resource agencies. Update procedure requires modifications to the distribution to be based on a documented observation, so this effort includes hardware and software necessary to develop an electronic (preferable Web based) system to allow data providers to view and manipulate the existing distribution, to provide supporting documentation, and view changes being proposed by others. Supporting documentation is defined as "written information describing the observed life stage and/or behavior of a given species and run of fish in a specific body of water." Staff will provide GIS support in the form of map production, GIS analysis, and technical GIS training/instruction to FWP projects as requested.</t>
  </si>
  <si>
    <t>.</t>
  </si>
  <si>
    <t>Staff will perform basic data management on these new data, including QA and loading</t>
  </si>
  <si>
    <t>Existing 1:100,000 and 1:24,000 scale distribution, habitat use, and documentation data for coastal (Hood River HUC only) and Lahontan cutthroat are updated through 2001 and will be maintained with little active effort to update this year.  Any major corrections brought to attention will be made. Oregon's update procedure rfequires any updates to be based on a documented observation, not professional judgement. Documented observations causing minor changes will be archived and incorporated as resources allow.</t>
  </si>
  <si>
    <t>The same methods as described in Task 3 will be used to expand collection of distribution information for resident fishes to nongame and special status species.</t>
  </si>
  <si>
    <t>New information will be actively sought for distribution, habitat use, and documentation from ODFW biologists and professional staff from other natural resource agencies for coastal cutthroat, Lahanton cutthroat, bull trout,and rainbow trout at the 1:100,000 scale and 1:24,000 scale. This could be expanded to include other Columbia Basin resident and non-game species dependent upon regional priorities.  New datasets will be developed through in-person interviews using hardcopy maps, based on direct observation or professional judgement.  Update procedures and development of electronic data input systems will be the same as described for Task 2. Also, GIS staff will support this data through map production, GIS analysis, and technical GIS training/instruction to FWP projects as requested. Oregon staff will work with regional staff to assure seamless loading of data into the regional database. It may be necessary to develop new or modify existing distribution data exchange standards, including resident and non-game distribution DEFs</t>
  </si>
  <si>
    <t>Staff will perform basic data management on this new data, including QA and loading.</t>
  </si>
  <si>
    <t>IDFG/StreamNet data manager enters anadromous release data from written final IDFG reports. The database is then queried to provide data in StreamNet data exchange format.</t>
  </si>
  <si>
    <t>National Fish Hatcheries send release data in a specified dbf format. Data from individual hatcheries is combined and standardized. Additional information is added using dBASE programs, coded-wire tag tagging and retention dbf files. Release data are transformed and combined with origin information by dBASE programs to PSC formats for submission to RMIS and StreamNet.</t>
  </si>
  <si>
    <t>A new programmer will develop user-interfaces and databases to compile IDFG hatchery release data. Data will come directly from hatchery staff using the new user-interfaces and database with help from part of new data compiler.  This will allow capture of data prior to reporting to RMIS, thus allowing better location coding. Resident stocking data will be added.  The database will then be queried to provide data in StreamNet data exchange format.</t>
  </si>
  <si>
    <t>IDFG/StreamNet data manager enters data from written final IDFG reports. The database is then queried to provide data in StreamNet data exchange format.</t>
  </si>
  <si>
    <t>A new IDFG/StreamNet data tech will convert existing data into new data exchange format that tracks disposition in greater detail. The IDFG/StreamNet data manager enters data from written final IDFG reports. The database will be queried to provide data in StreamNet data exchange format.</t>
  </si>
  <si>
    <t>The IDFG/StreamNet data manager uses existing UI with standardized pick lists to make updates to the dams and fish passage facilities database as per cooperating agencies input, and submits to the regional StreamNet database.</t>
  </si>
  <si>
    <t>The IDFG/StreamNet data manager uses existing UI with standardized pick lists to make updates to hatchery facilities database per input from cooperating agencies, and submits to regional StreamNet database.</t>
  </si>
  <si>
    <t>Phone calls, verbal communications, and USFWS web sites are used as a source of information to determine whether or not this table should be updated. Updates are entered as needed.</t>
  </si>
  <si>
    <t>Currently a low priority under base funding.</t>
  </si>
  <si>
    <t>Portion of new IDFG/StreamNet data compiler will obtain IDFG harvest database and convert to StreamNet data exchange format and submit to regional StreamNet database after being reviewed by fisheries staff.</t>
  </si>
  <si>
    <t>Little effort under the base program except for development of user interface for database for these data.</t>
  </si>
  <si>
    <t>Portion of new IDFG/StreamNet data compiler will use existing StreamNet habitat restoration database and user-interface to enter projects obtained from IDFG and other agencies. Submit data to regional StreamNet database.</t>
  </si>
  <si>
    <t>Part of new programmer will develop user-interface and database to compile barrier data. Collect data from IDFG field staff using this new user-interface and database with standardized pick lists and other input controls. New IDFG / StreamNet data compiler will enter additional data from written reports. Database will be queried to provide data in StreamNet data exchange format.</t>
  </si>
  <si>
    <t>Part of a new IDFG/StreamNet data compiler will obtain data from IDFG Diversion Screen Shop and enter additional data from written reports. Database will be queried to provide data in StreamNet data exchange format.</t>
  </si>
  <si>
    <t>This has been lower priority.  Base efforts include development of user interface and database structure for juvenile trapping data.</t>
  </si>
  <si>
    <t>Part of a new IDFG/StreamNet programmer will take over development and maintenance of juvenile trap data program, and initiate field biologist use of user interface to include capture of General Parr Monitoring program data.  Database will be queried to provide data in StreamNet data exchange format.</t>
  </si>
  <si>
    <t>The IDFG/StreamNet data manager enters age data linked to the hatchery return data base from the final IDFG hatchery return reports using standardized picklists and other input controls. The database is queried to provide data in StreamNet data exchange format.</t>
  </si>
  <si>
    <t>Age data for individual fish is entered in "biosample" database files. This data is combined with hatchery return data in "Fish Removal" files created by hatchery staff. This procedure is completed by dBASE programs. Processed data is then transformed to the StreamNet DEF by another dBASE program.</t>
  </si>
  <si>
    <t>The IDFG/StreamNet data manager will obtain estimates from IDFG literature and from agency and tribal biologists, and submits to regional StreamNet after verification by the fisheries biologists.</t>
  </si>
  <si>
    <t>Will Initiate a scoping process to identify core habitat data elements, what data sources exist, etc.  Will  contact others working on habitat, meet with existing groups like IRICC, meet with habitat biologists within management agencies, and  hold focus groups, if necessary, to define core data. Part of new programmer will develop a habitat database and interface for IDFG biologists to enter habitat survey data in StreamNet format.</t>
  </si>
  <si>
    <t>Part of a new programmer will develop user-interface and databases with input controls to compile genetics data that is linked to fish distribution data. Part of a new data compiler will assist IDFG field biologists with entering data and will enter additional data from written reports using the same UI and input controls. Database will be queried to provide data in StreamNet data exchange format</t>
  </si>
  <si>
    <t>Staff will perform basic data management on this new data, including database design, QA and loading.</t>
  </si>
  <si>
    <t>Part of a new IDFG/StreamNet data compiler will compile carcass placement data entered by IDFG field personnel using a UI with input controls and will enter additional data from written reports and other agencies using the same UI and database. The database will be queried to provide data in StreamNet data exchange format.</t>
  </si>
  <si>
    <t>Part of a data technician will be used to classify populations based on IDFG biologist input and identify status. This will be mostly data manager work, but will require programmer time to move into database and to develop interface applications.</t>
  </si>
  <si>
    <t>No specific budget is allocated to this task.  Response to requests for 'other' data is based on the ability to respond within the current ongoing work</t>
  </si>
  <si>
    <t>Data compiler will work with IDFG fishery biologists to obtain hatrchery fraction estimates obtained during spawning ground counts.  Part of programmer will develop database and user interface for these data.  Database will be queried to provide data in StreamNet data exchange format.</t>
  </si>
  <si>
    <t>New staff person will finalize the regional data structure.  We will create tools for data entry and transfer.  We will contact outside agencies and goups (land management agencies, wildlife agencies, environmental quality agencies, tribes, USGS, watershed groups, etc.) to obtain data.  We will coordinate data flow to the regional database, and georeference locations.  Data will be loaded to the modified StreamNet database and made available over the Web</t>
  </si>
  <si>
    <t>The IDFG/StreamNet programmer will maintain and continue to develop internal user-interfaces and databases. This task contains salary plus necessary operating expenses to maintain infrastructure and software.</t>
  </si>
  <si>
    <t>The regional GIS manager will maintain and manage the GIS system (hardware and software), the PNW regional 1:100,000 hydrography, and existing map and GIS layer libraries.  The manager will obtain or create new GIS layers as requested and as new data are submitted.  He will Integrate GIS layers into the on-line query system and the on-line mapping system.  He will support georeferencing for tabular data sets.  He will also respond to requests for StreamNet GIS data layers and for maps of StreamNet data.  This task entails salary, supplies and hardware and software costs.</t>
  </si>
  <si>
    <t>The IDFG/StreamNet programmer and data manager will provide input to DEF discussions and apply outcomes to data structures.</t>
  </si>
  <si>
    <t>The regional programmer, with assistance from the database manager, GIS manager, and the Web page designer, will administer the Web server (hardware and software), enhance the online data query and mapping systems as necessary to improve service for users, and correct errors or problems identified by users or StreamNet staff.  The PSMFC Web designer will modify static web pages as needed and provide web page design services.</t>
  </si>
  <si>
    <t>The regional programmer will write, test, and implement computer programs to facilitate data entry and validation by regional and cooperating project staff, as needed.</t>
  </si>
  <si>
    <t>The IDFG/StreamNet data manager and staff will query the GIS and IFWIS via user interfaces and GIS tools to produce standardized, referenced data requests with applicable metadata.  The requests are tracked in a database, and a hard copy filed.</t>
  </si>
  <si>
    <t>The IDFG/StreamNet manager will compile relevant data sets to be posted in StreamNet in their native formats, with their metadata, and submit them to the regional StreamNet office.</t>
  </si>
  <si>
    <t>StreamNet will provide data warehousing and posting for fish and wildlife related data sets relevant to the FWP.  Data sets obtained will be added to the StreamNet database if they can be fit into the DEF.  Data sets not fitting into an existing data category will be posted on the StreamNet web site in native format, with metadata supplied by the originator.</t>
  </si>
  <si>
    <t>StreamNet staff will participate in any regional scope data management programs and initiatives to supply expertise, advice and service, as necessary.  Examples include participation with SAIC on the regional data inventory and needs project, working with the Action Agencies, on request, to develop data systems to meet RPA 198, assisting CBFWA and its agencies with data management related to monitoring efforts, and providing existing services in support of subbasin planning.</t>
  </si>
  <si>
    <t>IDFG/StreamNet provides many services to other FWP projects in Idaho which standardize data and facilitate data quality and compilation. Existing GIS and data tech staff provide a range of services to other FWP projects.</t>
  </si>
  <si>
    <t>Regional StreamNet staff provide assistance to FWP funded projects as requested.  Examples include advice and help in developing database systems, designing database structures, and Internet distribution of data.  Examples in FY 02 included assistancce to the Yakama fish and wildlife programand the Kalispell Tribe and consultation with FWS regarding capabilities for managing fish screening and diversion information.  Actual activities vary depending on the type of requests received.</t>
  </si>
  <si>
    <t>The existing Protected Areas database is maintained in the StreamNet database and made available through the online query system.  Any changes to the protected areas recommended by subbasin planning teams and approved by the NWPPC will be made in the database.  The newly developed capability to map these data will be refined and improved, as needed, and location coding for the remaining non-georeferenced locations will be done as possible.</t>
  </si>
  <si>
    <t>Part of a new biologist's time would be used to summarize StreamNet and other data to report on the status of salmonid populations in the Columbia Basin.  The biologist would work with the programmer to develop routines so that summaries can be easily repeated in future years.  Intended output would be similar to the annual summary report produced for 1995 by StreamNet staff.  That report was well received, but at the time no requests were made to continue the effort.</t>
  </si>
  <si>
    <t>The IDFG/StreamNet project coordinator conducts all relevant project management activities, including supervision, project planning, budgeting, annual proposal development, progress reporting, and Steering Committee commitments.</t>
  </si>
  <si>
    <t>The StreamNet Program Manager will oversee all administrative activities, including contract development and monitoring, work plan development, budget development and expenditure tracking, oversight of work plan accomplishment at both the regional and subcontractor levels, quarterly reporting of activities, annual progress reporting, and supervision of regional project staff.</t>
  </si>
  <si>
    <t>A small amount of time will be made available, as needed, to provide advice and guidance relative to data management for other FWP projects and programs.  The Program Manager and/or other staff will be available to participate in developmental meetings with NMFS, NWPPC, CBFWA, BPA, subbasin planners, and other groups as needed to provide input based on project experience with acquiring, managing and distributing data at the regional scale.</t>
  </si>
  <si>
    <t>Staff will update documents describing the project (such as the project brochure, user guide, etc.) as needed.  We will produce and distribute the StreamNet Newsletter roughly quarterly to inform users of new resources.  We will inform the public and user gourps of project capabilities through presentations at select meetings.</t>
  </si>
  <si>
    <t>Part of a new IDFG/StreamNet data compiler will work with local subbasin teams to identify priority data management and sharing needs and assist in determining how best to meet those needs.</t>
  </si>
  <si>
    <t>Part of a new IDFG/StreamNet data compiler will locate, organize and provide data in existing IDFG/StreamNet databases to local subbasin teams.</t>
  </si>
  <si>
    <t>Staff will develop custom data sets, from existing StreamNet data, designed to meet the information needs of subbasin planners, TRTs, etc.  Data will be provided in a format most helpful to the users, such as CD or maps.</t>
  </si>
  <si>
    <t xml:space="preserve">Macroinvertebrates.  </t>
  </si>
  <si>
    <t xml:space="preserve">Carcass Placement. </t>
  </si>
  <si>
    <t xml:space="preserve">Production factors and run reconstruction. </t>
  </si>
  <si>
    <t>Objective I.  Data Acquisition  and Development</t>
  </si>
  <si>
    <t>Objective 2.  Data Management and Delivery</t>
  </si>
  <si>
    <t>Generate and compile specific types of data within the source agencies, convert them into a regionally consistent Data Exchange Format, add GIS stream/lake codes and river mile measures to the data to tie them to the regional hydrography, locate reference documents, and deliver in specified electronic format to the regional StreamNet database.  Tasks within this objective are organized by data type.</t>
  </si>
  <si>
    <t>Perform all the activities related to managing the StreamNet databases and providing data to users.  This objective is a primary component of the project infrastructure that is essential to data management.  Agencies involved:  CRITFC, USFWS, IDFG, MFWP, ODFW, WDFW, PSMFC.</t>
  </si>
  <si>
    <t xml:space="preserve">Maintain and enhance tabular database systems </t>
  </si>
  <si>
    <t>Maintain and enhance the GIS and hydrography database systems (project and regional)</t>
  </si>
  <si>
    <t>Data management and coordination</t>
  </si>
  <si>
    <t>Data exchange standards</t>
  </si>
  <si>
    <t>Maintain Internet site / data delivery system</t>
  </si>
  <si>
    <t>Tool development and maintenance</t>
  </si>
  <si>
    <t>Provide responses to data / information requests</t>
  </si>
  <si>
    <t xml:space="preserve">Warehouse independent data sets in native formats as obtained from other FWP participants </t>
  </si>
  <si>
    <t>Perform all the activities related to managing the StreamNet Libraries and providing library services to patrons.  Project cooperators contribute to Library function by providing source references for all data included in the StreamNet database as part of either this objective or Objective 1.</t>
  </si>
  <si>
    <t>Collection development</t>
  </si>
  <si>
    <t>Provide access to collection</t>
  </si>
  <si>
    <t>Library services</t>
  </si>
  <si>
    <t>PSMFC staff to manage and serve data</t>
  </si>
  <si>
    <t>Interlibrary coordination</t>
  </si>
  <si>
    <t>Initiate collection development.  (ODFW)</t>
  </si>
  <si>
    <t>Enhance access to collection  (ODFW)</t>
  </si>
  <si>
    <t>Interlibrary services  (ODFW)</t>
  </si>
  <si>
    <t>Subtotals, Objective 3</t>
  </si>
  <si>
    <t>Subtotals, Objective 2</t>
  </si>
  <si>
    <t xml:space="preserve">Objective 4.  Service to Fish and Wildlife Program  </t>
  </si>
  <si>
    <t>Provide data related services to the Fish and Wildlife Program as requested.</t>
  </si>
  <si>
    <t>Support and participate in regional data management initiatives</t>
  </si>
  <si>
    <t>Provide data services to other FWP participants, as requested</t>
  </si>
  <si>
    <t>The database programmer will develop protocols with each tribal program to report available population status information. This will probably include both reporting information developed at the tribal level and developing data summarization routines to aggregate individual fish data into population profiles.</t>
  </si>
  <si>
    <t>The database programmer will survey tribal data collection efforts to determine how much of this information is collected and then develop tribal-specific protocols to access and include the information into regional databases.</t>
  </si>
  <si>
    <t>The regional database manager, with help from the programmer, will maintain the structure and function of the SQL Server databases and administer the database servers.  He will modify the database structure as necessary for efficient storage and management of data.  This task entails salaries, supplies, and hardware and software costs.</t>
  </si>
  <si>
    <t>The regional fish biologist will communicate with the StreamNet agencies to ensure data standards as defined in Ob. 2, Task 4 are interpreted consistently across agencies.  The regional database manager will QA and load data that are submitted by the data compilers and work with data compilers to improve the quality and consitency of data to reduce the time and effort rquired to load them in the future.  Procedures for submitting, formatting and loading data are coordinated among the StreamNet agencies</t>
  </si>
  <si>
    <t>The regional fish biologist will maintain the formal Data Exchange Format (DEF) document as it is used and modified.  He will coordinate development of new components in the DEF by comparing available data sets between agencies, and, in cooperation with the project partners, generating common data structures for the regional database so all StreamNet partners can contribute data.  The database manager will review coding of data to assure compliance with the DEFand provide downloadable databases mirroring the stucture and format of the regional databases to assist compilers with maintaining compatible data..</t>
  </si>
  <si>
    <t>The regional fish biologist, GIS manager, database manager or StreamNet manager, as appropriate, will respond within one day whenever possible to requests for data, information, or help.  Most help will be delivered via email or telephone contacts.  Requested data or information from the existing StreamNet database will be provided in the format most convenient for the users, including email, online query results, downloadable delimited files, Access database files, FTP, CD, maps, GIS files, or occasionally written reports.  A log of requests serviced is maintained in an Access database.</t>
  </si>
  <si>
    <t>No anadromous fish in Montana</t>
  </si>
  <si>
    <t>'Complete Distribution and Use Types dataset from data collected from biologists, documents and reports during 1999-2000 using LLID stream routes.  Exchange the data to the StreamNet database in the approved DEF format.  Visit MFWP biologists in 2002 to collect 2000-2001 fish distribution and supporting survey data and references.  Obtain data from federal biologists using our developed interface.  Input all this information into the MRIS tables.</t>
  </si>
  <si>
    <t>No new funding requested.  Resident fish work covered in base.</t>
  </si>
  <si>
    <t xml:space="preserve">No new funding requested.  </t>
  </si>
  <si>
    <t>If resident DEF created, exchange Montana's hatchery release data.</t>
  </si>
  <si>
    <t>No new work planned.</t>
  </si>
  <si>
    <t>No work planned, no anadromous fish in Montana</t>
  </si>
  <si>
    <t>'Complete the creation of a Montana dams spatial coverage and associated data in the StreamNet exchange format.   Tasks to date include combining the data from two sources; manual checking needs to be done before the final product is completed.  Exchange the Dams data set to the StreamNet database.</t>
  </si>
  <si>
    <t>If changes occur, update existing hatchery information already exchanged to the StreamNet database.,</t>
  </si>
  <si>
    <t>Update restoration information from the MFWP Future Fisheries Database. Expand MFWP database to include all projects and exchange. Modify data format if DEF is altered.</t>
  </si>
  <si>
    <t>No new funds were requested</t>
  </si>
  <si>
    <t>Continue to quality check, identify and expand barriers in Montana; work with FRIMA program manager to help with field survey format to adhere to StreamNet format.</t>
  </si>
  <si>
    <t>All work was included in base for this data category</t>
  </si>
  <si>
    <t>Work with developing a new DEF and data generated from FRIMA program in Montana</t>
  </si>
  <si>
    <t>Provide information, where collected. Data type very limited in Montana.</t>
  </si>
  <si>
    <t>No work planned, no anadromous fish in Montana.  Some age data may be obtained for resident species.</t>
  </si>
  <si>
    <t>No new funding was requested</t>
  </si>
  <si>
    <t>No work was planned.  No anadromous species</t>
  </si>
  <si>
    <t>Will continue to work with state and federal biologists to prototype habitat data collection format.</t>
  </si>
  <si>
    <t>Completed and updated in Montana.  We will exchange the data with StreamNet when a DEF is determined.</t>
  </si>
  <si>
    <t>Exchanged bull trout and westslope core areas data; will update if necessary.  Will provide other species as created.</t>
  </si>
  <si>
    <t>Continue to improve and modify Montana Fisheries Information System (MFISH) databases to meet the needs of the field biologists, the division and StreamNet.</t>
  </si>
  <si>
    <t>'Maintain, update and enhance MFWP GIS data layers, provide these data as distributed files, on the web or as part of map requests.  Integrate the use of GIS into management decision making processes.(Most of this work is conducted outside the StreamNet contract with MFWP dollars).  Maintain the MFWP StreamNet GIS system.</t>
  </si>
  <si>
    <t>'Provide a high-quality, state-level data management system, emphasizing coordination with StreamNet regional staff, MFWP and other state and federal natural resource agencies to encourage the use of consistent data attributes and data sets among all agencies.</t>
  </si>
  <si>
    <t>MFWP StreamNet will participate in the design, development and maintenance of standard codes and data exchange formats. This will occur through involvement on the Steering Committee and technical work groups.</t>
  </si>
  <si>
    <t>Review regional systems when developed and make suggestions.</t>
  </si>
  <si>
    <t>Maintain and enhance the edit/entry interface for fisheries survey data distributed to individuals with a MFWP Collector's permit, including federal land management agencies. Explore creating a complete user interface for MFWP biologists, preferably a web based system; standardize look-up tables across the state.</t>
  </si>
  <si>
    <t>Receive and respond to requests for data, source materials, and custom products.  Respond to requests within the limits of available resources, with priority given to information requests having direct relevance to the F&amp;WP.</t>
  </si>
  <si>
    <t>Archive raw data sheets and other documentation in the Fisheries Division Library or in storage.</t>
  </si>
  <si>
    <t xml:space="preserve">Montana staff collect and catalog supporting references to document the sources of all base data types outlined in Objectives 1, and to connect the data to those source references.  These references are submited to the StreamNet Library on a regular basis following the StreamNet Library Submission Protocol. </t>
  </si>
  <si>
    <t>Participation will be provided whenever relevant.</t>
  </si>
  <si>
    <t>'Data services will be provided by Montana StreamNet staff on request.</t>
  </si>
  <si>
    <t>No work planned, no anadromous species.</t>
  </si>
  <si>
    <t>No funding was requested</t>
  </si>
  <si>
    <t>Provide normal supervision of Montana StreamNet staff and project. Produce quarterly reports within 1 month after the end of each quarter. Produce final report within 2 months of the end of the contract period.  Participate in Steering Committee meetings. Collaborate on developing a final detailed Statement of Work for FY02.</t>
  </si>
  <si>
    <t>'Attend meetings as needed to participate in discussions related to FWP development work. Supply Montana perspective or relevant experiences in written or oral format as requested.</t>
  </si>
  <si>
    <t>Montana's project coordinator develops working relationships with related activities inMFWP and other agencies and tribes in Idaho.</t>
  </si>
  <si>
    <t>Offer to present and provide information to regional, basin, state and national intities to provide information on Montana's program and the regional program.</t>
  </si>
  <si>
    <t>Under all tasks in Objective 6, Montana felt due to the low number of subbasins in their state, that they had adequate funding under Objectives 4 and 5.</t>
  </si>
  <si>
    <t>'Under all tasks in Objective 6, Montana felt due to the low number of subbasins in their state, that they had adequate funding under Objectives 4 and 5.</t>
  </si>
  <si>
    <t>Oregon's new Data Tech will work with Regional StreamNet staff to develop a DEF for this data type and will compile all available marked-to-unmarked ratio data (relative to dam, weir, spawning ground, etc. counts) and hatchery-fraction data for priority subbasins to address ST&amp;E species in Oregon. Information related to other species will be compiled as time permits. All information will come from ODFW biologists and/or published reports and will be submitted to regional StreamNet in DEF format. Data entry interfaces will also be developed as part of this effort in MS Access or a stand-alone custom created software platform.</t>
  </si>
  <si>
    <t>All existing Oregon staff participate in this task by identifying, scoping, designing, building, distributing, and/or maintaining all tabular data systems, including hardware and software, user interfaces and databases</t>
  </si>
  <si>
    <t>This task is primarily performed by Oregon's GIS Analyst who is responsible for design, development, distribution, and maintenance activities, but all existing Oregon staff participate by identifying and scoping needs, and maintaining data systems that contain spatial components.</t>
  </si>
  <si>
    <t>This task primarily involves working with regional staff as necessary to assure seamless loading of data into the regional database. All staff participate through phone calls, making data exchange procedure modifications, proofing of data prior to submission, and general coordination with data originators.</t>
  </si>
  <si>
    <t>This task involves all Oregon staff through participation in DEF development, review, testing, and implementation, including Steering Committee and technical committee involvement, as well as working with data originators to insure accurate, complete representation of the data provided. There is no set schedule for this task, because it is highly dependent on issues facing the Steering and/or Technical Committees.</t>
  </si>
  <si>
    <t xml:space="preserve">This task involves all staff reviewing, commenting on, and recommending new products/features and other enhancments to the StreamNet web sites, as well as linking StreamNet to real-time Col. River fisheries and fisheries management information. It also includes work performed by Oregon's Asst. Database Developer who maintains the NRIMP website including established links to StreamNet, distribution of independent datasets originating in Oregon, but not contained within the StreamNet query system, the posting of electronic versions of documents published by ODFW. In addition, it includes some time for maintenance of the ODFW FTP site which is integral for communication and data transfer with ODFW and other agency staff.  </t>
  </si>
  <si>
    <t>This task involves developing tools, databases, and data delivery systems that make exchange of information with StreamNet more efficient, or provides more efficient means of responding to frequent requests for similar information. Also, Oregon intends to explore the possibility of creating a comprehensive, complete user interface for ODFW biological staff, possibly a web based system that standardizes Oregon data across the state into common variables that can be reported by all.</t>
  </si>
  <si>
    <t>All Oregon staff receive and respond to verbal, written, an electronic requests for data, source materials, and custom products, within the limits of available resources, with priority given to information requests having direct relevance to the F&amp;WP.</t>
  </si>
  <si>
    <t>Efforts from Oregon will consist of posting independent datasets on the NRIMP website and establishing a link from the StreamNet site to the NRIMP site.  Staff will assist data providers in Oregon with submitting data sets in native format to the regional database.</t>
  </si>
  <si>
    <t>All Oregon staff collect and catalog supporting references to document the sources of all base data types outlined in Objectives 1, and to connect the data to those source references.  These references are submited to the StreamNet Library on a regular basis following the StreamNet Library Submission Protocol. The Oregon Librarian also updates the ODFW library bibliography with historic and current publications from the Fish Commission, Game Commission, and ODFW as they are made available. This allows the StreamNet Library and other users to know what is available via the ODFW Library.</t>
  </si>
  <si>
    <t xml:space="preserve">The Oregon Librarian, who currently works one-quarter time, provides in-person access to ODFW's library collection &amp; responds to specific requests from Oregon and other StreamNet staff, in cooperation with the StreamNet Library. </t>
  </si>
  <si>
    <t>The ODFW Library and NRIMP Database Developers work to enhance, maintain, and update ODFW's Library software, procedures to ensure adequate tracking of ODFW Library holding, and information requests. Since many of the data documentation references linked to StreamNet data are obtained from the ODFW Library, this software maintenance allows key word searches for quick assessment of library holding, and allows easy comparison to the StreamNet Library holdings in order to provide copies of documents that the StreamNet Library may be missing. The library itself is also made available for meetings, as well as inter-library literature searches.</t>
  </si>
  <si>
    <t>Oregon's Librarian who currently works one-quarter time engages in networking activities with other agency and regional library service providers, including the Oregon State Library to provide better access to other collections which will serve to expand the StreamNet Library holding, making it more useful to it's patrons, and to avoid unnecessary duplication of effort, storage, and materials.</t>
  </si>
  <si>
    <t>This task funds Oregon staff to participate in discussions related to regional data management initiatives, and offer solutions related to Columbia River Basin database management and information distribution issues, as needed. This is done through participation in meeting, informal discussions, and direct requests from regional initiatives. Oregon's Project Leader evaluates and monitors these activities and adjusts individual workplans accordingly to provide these services in a timely manner.</t>
  </si>
  <si>
    <t>This task funds Oregon staff to participate in and provide technical tabular and spatial data services to regional data management initiatives, Fish and Wildlife Program decision-makers, and appropriate Fish and Wildlife Program projects. This may include database development, data entry efforts, interface development, map productions, spatial analysis, and/or data compilation efforts.</t>
  </si>
  <si>
    <t>Oregon's Project Leader and a new data tech would compile annual summary of status and trends of anadromous fish in the Oregon portion of the Columbia Basin and contribute this information in the development of an annual stock status summary report for the entire basin. They would also take a hand at authoring portions of the report as needed.</t>
  </si>
  <si>
    <t>Oregon's new data tech will provide data analysis functions (which have yet to be defined, but likely will include calculation of population estimates where none are calculated by the originating agency). Staff would also work with local biologists who collect the data that the derived estimates would be based on and with regional StreamNet staff to ensure derived and real data are represented accurately.</t>
  </si>
  <si>
    <t>This task funds staff to develop project plans and reports, budgets, and Statements of Work, to take part in manditory and professional development training, and to perform other standard business functions of the project, including participation in Steering and Technical Committee activities. This task contains funds for salary, travel, standard supplies, and other necessary operating expenses to maintain infrastructure and software.</t>
  </si>
  <si>
    <t>Oregon traditionally has not allocated resources for this task, but instead performed these functions under Obj. 4, Task. 2. Therefore no funding is requested here under a base funding scenario.</t>
  </si>
  <si>
    <t>Oregon's Project Leader, and to a lesser extent other Oregon staff, coordinate with other information management and data related activities that may have potential impacts on the FWP, including the Oregon Plan, NOAA-Fisheries, and functioning TRTs. we would also establish / maintain working relationships with data collection projects within and outside ODFW to promote efficient and beneficial data sharing. This would be done through routine communcations and reviewing projects being proposed through various funding sources.</t>
  </si>
  <si>
    <t>A small amount of time will be made available for the Program Manager or other staff to meet with data developing projects or agencies and with other database projects to coordinate activities and maximize service and data sharing while avoiding unnecessary duplication of effort.</t>
  </si>
  <si>
    <t>Oregon staff produce public informational documents related to StreamNet data activities for natural resource oriented publications and internal ODFW communication venues, give oral presentations to relevant user groups, and participate in various meetings and forums.</t>
  </si>
  <si>
    <t>Oregon staff will work with state and local subbasin teams, including TOAST to identify priority information management and sharing needs, through participation in meetings, evaluation of Subbasin Planning needs and goals, and assessments of data availability.</t>
  </si>
  <si>
    <t>Oregon's GIS Analyst would provide existing and updated spatial information in the Oregon StreamNet databases to subbasin planners in a consistent format. It is expected that tabular data would be provided by the Regional StreamNet staff.</t>
  </si>
  <si>
    <t>Oregon staff will 1) develop tools to capture and manage (including error check) data used to produce subbasin plans, 2) expand GIS data services to other FWP participants including general map production with StreamNet data, as requested, 3) Initiate development of other data sets not currently captured by StreamNet, if requested by subbasin planners, and 4) compile and exchange independent data sets in native formats as obtained from other FWP participants.</t>
  </si>
  <si>
    <t xml:space="preserve">All Oregon staff would collect and catalog supporting references to document the sources of all data types associated with Subbasin Planning in order to connect the data to it's source references.  These references will be submited to the StreamNet Library on a regular basis following Library Reference Submission Protocols. </t>
  </si>
  <si>
    <t>Oregon will not perform this task as it is the primary responsibility of Regional StreamNet staff.</t>
  </si>
  <si>
    <t>Oregon and the other state StreamNet projects will each hire a data compiler to 'mine' agency offices and files to locate, acquire, organize and provide data of relevance and use to recovery planning and VSP analysis, and for subbasin planning.  Data will be provided directly to planning groups and also to the regional StreamNet database. This effort also includes hardware and software necessary to develop, update and maintain data types from Oregon that feed Subbasin Planning efforts, VSP, EDT, and other FWP data related efforts, and the development of a strategy to do this in a more automated and efficient manner.</t>
  </si>
  <si>
    <t>Compile updated and/or new tributary sport harvest data, primarily from punch cards, on a limited basis primarily in the Willamette and Lower Columbia areas.</t>
  </si>
  <si>
    <t>Compile updated and/or new tributary sport harvest data, as well as commercial harvest information, from throughout the remainder of basin on the Oregon side, including information derived from creel surveys and from punch cards. This information will be converted into StreamNet format and submitted to StreamNet. This effort will require working with projects within ODFW that track harvest information, and will involve developing custom-built data entry interfaces or translation routines to acquire creel data.</t>
  </si>
  <si>
    <t>Oregon will maintain existing tabular restoration project data which consists of 1997 and 1998 projects submitted to the Oregon Watershed Enhancement Board. This information includes location, costs, ownership, species impacts, project purpose, and other detailed information. Errors that are pointed out, as well as requests or questions associated with this data will receive attention using base resources. No major or new updates will be made under this effort, only detectable errors will be corrected.</t>
  </si>
  <si>
    <t>New resources will be used to expand Oregon's efforts to include modification of our existing restoration database to conform to OWEB's new data format, development of data entry or data migration tools and modification of these tools to maintain currency with OWEB's data. We will also compile pre-1997 and post 1998 project data. This will include an effort to compile existing Federal project data for the Columbia basin, and historic restoration information from other Federal and State Agencies, including Water Resources Dept. and Regional Ecosystem Office information. Complete compilation of existing data will likely not be finished in one year but data would be submitted to StreamNet each year as it becomes available. This work would be performed by a new database developer and a new data technician.</t>
  </si>
  <si>
    <t>Barriers (includes natural barriers, dams, culverts, etc.)</t>
  </si>
  <si>
    <t>Oregon will maintain existing tabular and spatial barrier data, correcting errors as they are discovered. This information is maintained on a custom built database. New barriers will be added on an opportunistic basis as they are discovered during the compilation of other datasets. Oregon also has existing barrier information that lack documentation references and/or georeference information. This missing information will be derived on an opportunistic basis only. New information is always checked for locational accuracy using published reports or local knowledge of biological staff. It is further verified using existing fish distribution and Digital Raster Graphics via ArcView. Any errors associated with existing informatoin will be corrected and resubmitted to StreamNet. We would also perform limited data development of blockage extent data by species. No major update efforts are planned under base funding. It should be noted that this dataset currently includes very few culverts for Oregon.</t>
  </si>
  <si>
    <t>Additional resources would be used to redesign Oregon's barrier database format to improve efficient data compilation and transfer to StreamNet. It would include tabular and spatial data updating (corrections and additions) including several hundred culverts in ODFW's culvert inventory database, and extensive development of information regarding blockage extent by species. The blockage extent information would be derived by analyzing barrier and fish distribution information and by verifying analysis results with field staff's knowledge and expertise, as well as the verification processed described under the base work (Task 19).</t>
  </si>
  <si>
    <t>Oregon developed and proposed a draft DEF in FY-2002. Oregon has no ability to compile this information under a base funding scenario in FY-03.</t>
  </si>
  <si>
    <t>Oregon's Asst. Database Developer manages and maintains Oregon's FishScreen Database. This database is distributed at all Oregon Screen Shops and screen shop personnel enter data into the standardized system. StreamNet staff ensure that all information is entered and syncronized on a routine basis under funding from the NMFS. Under this new effort, Oregon staff would develop translation tools to migrate Oregon's data into StreamNet format and data would be submitted annually.</t>
  </si>
  <si>
    <t>Oregon has submitted test records that coorespond to the existing draft DEF, but has no ability to compile this information or maintain or update the existing test records under a base funding scenario.</t>
  </si>
  <si>
    <t>Oregon's Asst. Database Developer would work with other StreamNet participants to finalize the draft DEF, then develop a database structure to house, update, and maintain Oregon's juvenile abundance, outmigration, and population estimate information. The data would be entered by a new data technician, then be converted into the new juvenile data exchange format. Data would be submitted to StreamNet annually and new information would be obtained and/or verified from published reports.</t>
  </si>
  <si>
    <t>Oregon will compile age frequency data from existing reports for an as-yet undetermined basin or hatchery in the Oregon portion of the Columbia Basin (a very limited effort). The information will be verified for accuracy, and it's relavence to FWP data needs, by working with ODFW Fish Division staff, inlcuding the ODFW Scale Reading Project.  This information, including aging technique, will be exchanged with StreamNet.</t>
  </si>
  <si>
    <t>Oregon's new data tech will compile age frequency/composition data from existing reports, and from age analyses associated with  past and present hatchery records for all priority subbasins in Oregon. The initial focus will address ST&amp;E species in Oregon, then we'll turn to any other age information as time allows. Data would be verified using the same process described under the base effort, and will be submitted to StreamNet annually.</t>
  </si>
  <si>
    <t>Oregon has no ability to compile this information under a base funding scenario.</t>
  </si>
  <si>
    <t>A new data tech will obtain estimates from ODFW biologists and/or published reports, and will translate that information into StreamNet format using tabular data entry interfaces, then submit this information to regional StreamNet in DEF format.</t>
  </si>
  <si>
    <t>A new data tech will work with regional StreamNet staff to initiate a scoping process to identify core habitat data elements, and assess what data sources exist. (S)he will  contact others working with or generating habitat data, meet with existing information coordination groups (like IRICC) , meet with habitat biologists within management agencies, and hold focus groups, if necessary, to define core data elements. This information will most likely be maintained in a spatial data structure. Oregon's GIS Analyst will initiate a targeted effort to compile existing spatial habitat-related data using the core data elements as a guide. This will be done by direct requests to ODFW and other natural resource agency staffs, and through internet searches. All products will be migrated to StreamNet format and provided to regional StreamNet staff.</t>
  </si>
  <si>
    <t>Staff will participate with regional habitat and monitoring groups to encourage regional definition of core habitat data.  Once core data are determined, we will develop a DEF for these data that can accommodate data from multiple sources in the basin.  Regional staff will perform basic data management on this new data, including database design, QA and loading</t>
  </si>
  <si>
    <t>In FY-2002, Oregon scoped the availability of genetics information. Oregon has no ability to compile this information under a base funding scenario.</t>
  </si>
  <si>
    <t>A new data tech will focus on gathering and organizing existing information from existing datasets, written reports, contacting ODFW biological and genetics staff, and contacting genetics laboratorys for information. Initial efforts may focus on providing information on where genetics samples and results are. We will also work with regional StreamNet staff on a Data Exchange Format. Data will be submitted in to StreamNet in the exchange format.</t>
  </si>
  <si>
    <t>The database analyst will manage and maintain Oregon's Carcass Placement Database. This database is distributed at all field stations that participate in this work, allowikng field personnel to enter their own data into the standardized data system. StreamNet staff will ensure that all information is entered and syncronized on a routine basis. Under this new effort, Oregon StreamNet staff would develop translation tools to migrate Oregon's data into StreamNet format when a DEF is developed, or data will be submitted annually as an independent dataset.</t>
  </si>
  <si>
    <t>Oregon has no abiolity to compile this information under a base funding scenario.</t>
  </si>
  <si>
    <t>Oregon's new data tech will focus on developing a data set to describe population status, delineation and classification as determined by ODFW biologists at the state level, and other agencies as applicable. Information will be obtained from published sources, through internet searches, and by contacting state level management agencies for updated information.These efforts will be exploratory in nature during FY2003.  Links to existing information may also be provided directly from the StreamNet web site.</t>
  </si>
  <si>
    <t>Oregon's Program Leader will work with regional SN staff by identifying and contacting applicable Oregon data contributors, and by coordinating communications and data transfer. This will be done primarily through written and verbal communication.</t>
  </si>
  <si>
    <t xml:space="preserve">Oregon's Database Analyst will be available to respond to requests for initial dataset development from FWP Projects as best we can within the limits of existing resources. Priority will likely be given to projects working to address stated recovery goals within the FWP. This information will either be submitted to StreamNet as an independent dataset, or will be placed into the appropriate DEF and exchanged.  How this work will be done will vary by data type, but it may involve literature searching, contacting professional biological staff, and data enty interface development.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</si>
</sst>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10"/>
      <color indexed="10"/>
      <name val="Arial"/>
      <family val="2"/>
    </font>
    <font>
      <b/>
      <sz val="12"/>
      <name val="Arial"/>
      <family val="2"/>
    </font>
    <font>
      <b/>
      <sz val="10"/>
      <name val="Arial"/>
      <family val="2"/>
    </font>
    <font>
      <sz val="9"/>
      <name val="Arial"/>
      <family val="2"/>
    </font>
    <font>
      <sz val="10"/>
      <color indexed="12"/>
      <name val="Arial"/>
      <family val="2"/>
    </font>
    <font>
      <sz val="10"/>
      <name val="Arial Unicode MS"/>
      <family val="0"/>
    </font>
    <font>
      <sz val="10"/>
      <color indexed="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14">
    <border>
      <left/>
      <right/>
      <top/>
      <bottom/>
      <diagonal/>
    </border>
    <border>
      <left>
        <color indexed="63"/>
      </left>
      <right>
        <color indexed="63"/>
      </right>
      <top>
        <color indexed="63"/>
      </top>
      <bottom style="thick"/>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color indexed="63"/>
      </left>
      <right style="mediumDashed"/>
      <top>
        <color indexed="63"/>
      </top>
      <bottom style="thick"/>
    </border>
    <border>
      <left style="mediumDashed"/>
      <right>
        <color indexed="63"/>
      </right>
      <top style="medium"/>
      <bottom style="medium"/>
    </border>
    <border>
      <left>
        <color indexed="63"/>
      </left>
      <right>
        <color indexed="63"/>
      </right>
      <top style="medium"/>
      <bottom style="medium"/>
    </border>
    <border>
      <left style="mediumDashed"/>
      <right>
        <color indexed="63"/>
      </right>
      <top>
        <color indexed="63"/>
      </top>
      <bottom style="medium"/>
    </border>
    <border>
      <left>
        <color indexed="63"/>
      </left>
      <right>
        <color indexed="63"/>
      </right>
      <top>
        <color indexed="63"/>
      </top>
      <bottom style="medium"/>
    </border>
    <border>
      <left>
        <color indexed="63"/>
      </left>
      <right style="mediumDashed"/>
      <top>
        <color indexed="63"/>
      </top>
      <bottom style="medium"/>
    </border>
    <border>
      <left>
        <color indexed="63"/>
      </left>
      <right style="thick"/>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3" fontId="0" fillId="0" borderId="0" xfId="0" applyNumberFormat="1" applyAlignment="1">
      <alignment wrapText="1"/>
    </xf>
    <xf numFmtId="0" fontId="3" fillId="0" borderId="0" xfId="0" applyFont="1" applyAlignment="1">
      <alignment wrapText="1"/>
    </xf>
    <xf numFmtId="0" fontId="0" fillId="0" borderId="0" xfId="0" applyAlignment="1">
      <alignment horizontal="right" wrapText="1"/>
    </xf>
    <xf numFmtId="0" fontId="3" fillId="0" borderId="1" xfId="0" applyFont="1" applyBorder="1" applyAlignment="1">
      <alignment horizontal="center" textRotation="255" wrapText="1"/>
    </xf>
    <xf numFmtId="0" fontId="3" fillId="0" borderId="1" xfId="0" applyFont="1" applyBorder="1" applyAlignment="1">
      <alignment horizontal="center" wrapText="1"/>
    </xf>
    <xf numFmtId="0" fontId="0" fillId="0" borderId="1" xfId="0" applyBorder="1" applyAlignment="1">
      <alignment horizontal="center" textRotation="255" wrapText="1"/>
    </xf>
    <xf numFmtId="0" fontId="0" fillId="0" borderId="1" xfId="0" applyBorder="1" applyAlignment="1">
      <alignment horizontal="center" wrapText="1"/>
    </xf>
    <xf numFmtId="0" fontId="0" fillId="0" borderId="0" xfId="0" applyAlignment="1">
      <alignment horizontal="center" vertical="top" wrapText="1"/>
    </xf>
    <xf numFmtId="0" fontId="0" fillId="0" borderId="0" xfId="0" applyAlignment="1" quotePrefix="1">
      <alignment horizontal="left" vertical="top" wrapText="1"/>
    </xf>
    <xf numFmtId="0" fontId="0" fillId="0" borderId="0" xfId="0" applyAlignment="1">
      <alignment vertical="top" wrapText="1"/>
    </xf>
    <xf numFmtId="3" fontId="0" fillId="0" borderId="0" xfId="0" applyNumberFormat="1" applyAlignment="1">
      <alignment vertical="top" wrapText="1"/>
    </xf>
    <xf numFmtId="0" fontId="0" fillId="0" borderId="0" xfId="0" applyAlignment="1">
      <alignment horizontal="left" vertical="top" wrapText="1"/>
    </xf>
    <xf numFmtId="3" fontId="0" fillId="0" borderId="0" xfId="0" applyNumberFormat="1" applyFont="1" applyAlignment="1">
      <alignment vertical="top" wrapText="1"/>
    </xf>
    <xf numFmtId="3" fontId="1" fillId="0" borderId="0" xfId="0" applyNumberFormat="1" applyFont="1" applyAlignment="1">
      <alignment vertical="top" wrapText="1"/>
    </xf>
    <xf numFmtId="0" fontId="0" fillId="0" borderId="0" xfId="0" applyFont="1" applyAlignment="1">
      <alignment vertical="top" wrapText="1"/>
    </xf>
    <xf numFmtId="0" fontId="1" fillId="0" borderId="0" xfId="0" applyFont="1" applyAlignment="1">
      <alignment horizontal="right" vertical="top" wrapText="1"/>
    </xf>
    <xf numFmtId="0" fontId="6" fillId="0" borderId="0" xfId="0" applyFont="1" applyAlignment="1" quotePrefix="1">
      <alignment horizontal="left" vertical="top" wrapText="1"/>
    </xf>
    <xf numFmtId="3" fontId="0" fillId="0" borderId="0" xfId="0" applyNumberFormat="1" applyAlignment="1">
      <alignment vertical="top"/>
    </xf>
    <xf numFmtId="3" fontId="7" fillId="0" borderId="2" xfId="21" applyNumberFormat="1" applyFont="1" applyFill="1" applyBorder="1" applyAlignment="1">
      <alignment horizontal="right" vertical="top" wrapText="1"/>
      <protection/>
    </xf>
    <xf numFmtId="3" fontId="7" fillId="0" borderId="2" xfId="22" applyNumberFormat="1" applyFont="1" applyFill="1" applyBorder="1" applyAlignment="1">
      <alignment horizontal="right" vertical="top" wrapText="1"/>
      <protection/>
    </xf>
    <xf numFmtId="3" fontId="0" fillId="0" borderId="0" xfId="0" applyNumberFormat="1" applyFill="1" applyAlignment="1">
      <alignment vertical="top" wrapText="1"/>
    </xf>
    <xf numFmtId="3" fontId="0" fillId="0" borderId="0" xfId="0" applyNumberFormat="1" applyFont="1" applyFill="1" applyAlignment="1">
      <alignment vertical="top" wrapText="1"/>
    </xf>
    <xf numFmtId="3" fontId="7" fillId="0" borderId="3" xfId="22" applyNumberFormat="1" applyFont="1" applyFill="1" applyBorder="1" applyAlignment="1">
      <alignment horizontal="right" vertical="top" wrapText="1"/>
      <protection/>
    </xf>
    <xf numFmtId="3" fontId="7" fillId="0" borderId="2" xfId="22" applyNumberFormat="1" applyFont="1" applyFill="1" applyBorder="1" applyAlignment="1">
      <alignment horizontal="right" vertical="top" wrapText="1"/>
      <protection/>
    </xf>
    <xf numFmtId="3" fontId="7" fillId="0" borderId="4" xfId="22" applyNumberFormat="1" applyFont="1" applyFill="1" applyBorder="1" applyAlignment="1">
      <alignment horizontal="right" vertical="top" wrapText="1"/>
      <protection/>
    </xf>
    <xf numFmtId="3" fontId="7" fillId="0" borderId="0" xfId="22" applyNumberFormat="1" applyFont="1" applyFill="1" applyBorder="1" applyAlignment="1">
      <alignment horizontal="right" vertical="top" wrapText="1"/>
      <protection/>
    </xf>
    <xf numFmtId="3" fontId="0" fillId="0" borderId="5" xfId="0" applyNumberFormat="1" applyBorder="1" applyAlignment="1">
      <alignment vertical="top"/>
    </xf>
    <xf numFmtId="3" fontId="0" fillId="0" borderId="5" xfId="0" applyNumberFormat="1" applyBorder="1" applyAlignment="1">
      <alignment vertical="top" wrapText="1"/>
    </xf>
    <xf numFmtId="0" fontId="5" fillId="0" borderId="0" xfId="0" applyFont="1" applyAlignment="1" quotePrefix="1">
      <alignment horizontal="left" vertical="top" wrapText="1"/>
    </xf>
    <xf numFmtId="0" fontId="3" fillId="0" borderId="0" xfId="0" applyFont="1" applyAlignment="1">
      <alignment vertical="top" wrapText="1"/>
    </xf>
    <xf numFmtId="0" fontId="3" fillId="0" borderId="1" xfId="0" applyFont="1" applyBorder="1" applyAlignment="1">
      <alignment textRotation="255" wrapText="1"/>
    </xf>
    <xf numFmtId="0" fontId="0" fillId="0" borderId="0" xfId="0" applyFont="1" applyAlignment="1" quotePrefix="1">
      <alignment horizontal="left" vertical="top" wrapText="1"/>
    </xf>
    <xf numFmtId="0" fontId="0" fillId="0" borderId="0" xfId="0" applyFont="1" applyAlignment="1">
      <alignment horizontal="left" vertical="top" wrapText="1"/>
    </xf>
    <xf numFmtId="0" fontId="0" fillId="0" borderId="0" xfId="0" applyAlignment="1">
      <alignment vertical="top"/>
    </xf>
    <xf numFmtId="3" fontId="0" fillId="0" borderId="0" xfId="0" applyNumberFormat="1" applyBorder="1" applyAlignment="1">
      <alignment vertical="top" wrapText="1"/>
    </xf>
    <xf numFmtId="0" fontId="0" fillId="0" borderId="6" xfId="0" applyBorder="1" applyAlignment="1">
      <alignment wrapText="1"/>
    </xf>
    <xf numFmtId="3" fontId="0" fillId="0" borderId="6" xfId="0" applyNumberFormat="1" applyBorder="1" applyAlignment="1">
      <alignment wrapText="1"/>
    </xf>
    <xf numFmtId="3" fontId="0" fillId="0" borderId="5" xfId="0" applyNumberFormat="1" applyBorder="1" applyAlignment="1">
      <alignment wrapText="1"/>
    </xf>
    <xf numFmtId="3" fontId="0" fillId="0" borderId="0" xfId="0" applyNumberFormat="1" applyBorder="1" applyAlignment="1">
      <alignment wrapText="1"/>
    </xf>
    <xf numFmtId="0" fontId="0" fillId="0" borderId="7" xfId="0" applyBorder="1" applyAlignment="1">
      <alignment horizontal="center"/>
    </xf>
    <xf numFmtId="0" fontId="0" fillId="0" borderId="8" xfId="0" applyBorder="1" applyAlignment="1">
      <alignment horizontal="center" wrapText="1"/>
    </xf>
    <xf numFmtId="0" fontId="0" fillId="0" borderId="9" xfId="0" applyBorder="1" applyAlignment="1">
      <alignment horizontal="center" wrapText="1"/>
    </xf>
    <xf numFmtId="0" fontId="0" fillId="0" borderId="9" xfId="0" applyBorder="1" applyAlignment="1">
      <alignment horizontal="center"/>
    </xf>
    <xf numFmtId="3" fontId="0" fillId="0" borderId="0" xfId="0" applyNumberFormat="1" applyBorder="1" applyAlignment="1">
      <alignment vertical="top"/>
    </xf>
    <xf numFmtId="0" fontId="3" fillId="0" borderId="0" xfId="0" applyFont="1" applyAlignment="1">
      <alignment horizontal="left" wrapText="1"/>
    </xf>
    <xf numFmtId="0" fontId="3" fillId="0" borderId="10" xfId="0" applyFont="1" applyBorder="1" applyAlignment="1">
      <alignment horizontal="center"/>
    </xf>
    <xf numFmtId="0" fontId="3" fillId="0" borderId="11" xfId="0" applyFont="1" applyBorder="1" applyAlignment="1">
      <alignment horizontal="center"/>
    </xf>
    <xf numFmtId="0" fontId="4" fillId="0" borderId="0" xfId="0" applyFont="1" applyAlignment="1">
      <alignment horizontal="left" wrapText="1"/>
    </xf>
    <xf numFmtId="0" fontId="2" fillId="0" borderId="0" xfId="0" applyFont="1" applyAlignment="1" quotePrefix="1">
      <alignment horizontal="left" wrapText="1"/>
    </xf>
    <xf numFmtId="0" fontId="2" fillId="0" borderId="0" xfId="0" applyFont="1" applyAlignment="1">
      <alignment horizontal="left" wrapText="1"/>
    </xf>
    <xf numFmtId="0" fontId="0" fillId="0" borderId="0" xfId="0" applyAlignment="1">
      <alignment horizontal="left" wrapText="1"/>
    </xf>
    <xf numFmtId="0" fontId="3" fillId="0" borderId="12" xfId="0" applyFont="1" applyBorder="1" applyAlignment="1">
      <alignment horizontal="center"/>
    </xf>
    <xf numFmtId="0" fontId="0" fillId="0" borderId="0" xfId="0" applyFont="1" applyAlignment="1">
      <alignment horizontal="left" wrapText="1"/>
    </xf>
    <xf numFmtId="0" fontId="2" fillId="0" borderId="1" xfId="0" applyFont="1" applyBorder="1" applyAlignment="1">
      <alignment horizontal="center" wrapText="1"/>
    </xf>
    <xf numFmtId="0" fontId="0" fillId="0" borderId="0" xfId="0" applyAlignment="1">
      <alignment/>
    </xf>
    <xf numFmtId="0" fontId="3" fillId="0" borderId="0" xfId="0" applyFont="1" applyAlignment="1">
      <alignment horizontal="left" vertical="top" wrapText="1"/>
    </xf>
    <xf numFmtId="0" fontId="3" fillId="0" borderId="13"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Budget by Task, FY03"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0"/>
  <sheetViews>
    <sheetView tabSelected="1" workbookViewId="0" topLeftCell="A1">
      <pane ySplit="4" topLeftCell="BM5" activePane="bottomLeft" state="frozen"/>
      <selection pane="topLeft" activeCell="A1" sqref="A1"/>
      <selection pane="bottomLeft" activeCell="Q9" sqref="Q9"/>
    </sheetView>
  </sheetViews>
  <sheetFormatPr defaultColWidth="9.140625" defaultRowHeight="12.75"/>
  <cols>
    <col min="1" max="1" width="4.00390625" style="1" customWidth="1"/>
    <col min="2" max="2" width="3.28125" style="0" customWidth="1"/>
    <col min="4" max="10" width="25.7109375" style="0" customWidth="1"/>
    <col min="11" max="11" width="19.140625" style="0" customWidth="1"/>
    <col min="12" max="12" width="2.421875" style="0" customWidth="1"/>
    <col min="13" max="13" width="10.7109375" style="0" customWidth="1"/>
    <col min="14" max="14" width="5.8515625" style="0" hidden="1" customWidth="1"/>
    <col min="15" max="15" width="9.28125" style="0" customWidth="1"/>
    <col min="16" max="16" width="5.28125" style="0" hidden="1" customWidth="1"/>
    <col min="18" max="18" width="7.57421875" style="0" bestFit="1" customWidth="1"/>
    <col min="19" max="19" width="7.7109375" style="0" customWidth="1"/>
    <col min="20" max="20" width="7.57421875" style="0" bestFit="1" customWidth="1"/>
    <col min="21" max="21" width="8.00390625" style="0" customWidth="1"/>
    <col min="23" max="23" width="7.57421875" style="38" bestFit="1" customWidth="1"/>
    <col min="24" max="24" width="9.57421875" style="0" customWidth="1"/>
  </cols>
  <sheetData>
    <row r="1" spans="1:17" ht="56.25" customHeight="1">
      <c r="A1" s="60" t="s">
        <v>30</v>
      </c>
      <c r="B1" s="60"/>
      <c r="C1" s="60"/>
      <c r="D1" s="60"/>
      <c r="E1" s="60"/>
      <c r="F1" s="60"/>
      <c r="G1" s="60"/>
      <c r="H1" s="4"/>
      <c r="I1" s="4"/>
      <c r="J1" s="4"/>
      <c r="K1" s="4"/>
      <c r="L1" s="4"/>
      <c r="M1" s="4"/>
      <c r="N1" s="4"/>
      <c r="O1" s="4"/>
      <c r="P1" s="4"/>
      <c r="Q1" s="4"/>
    </row>
    <row r="2" ht="5.25" customHeight="1"/>
    <row r="3" spans="1:24" ht="16.5" thickBot="1">
      <c r="A3" s="49"/>
      <c r="B3" s="49"/>
      <c r="C3" s="49"/>
      <c r="D3" s="49"/>
      <c r="E3" s="58" t="s">
        <v>256</v>
      </c>
      <c r="F3" s="58"/>
      <c r="G3" s="58"/>
      <c r="H3" s="58"/>
      <c r="I3" s="58"/>
      <c r="J3" s="58"/>
      <c r="K3" s="58"/>
      <c r="M3" s="51" t="s">
        <v>193</v>
      </c>
      <c r="N3" s="51"/>
      <c r="O3" s="51"/>
      <c r="P3" s="51"/>
      <c r="Q3" s="56"/>
      <c r="R3" s="50" t="s">
        <v>241</v>
      </c>
      <c r="S3" s="51"/>
      <c r="T3" s="51"/>
      <c r="U3" s="51"/>
      <c r="V3" s="51"/>
      <c r="W3" s="51"/>
      <c r="X3" s="51"/>
    </row>
    <row r="4" spans="1:24" ht="129" thickBot="1" thickTop="1">
      <c r="A4" s="35" t="s">
        <v>255</v>
      </c>
      <c r="B4" s="8" t="s">
        <v>86</v>
      </c>
      <c r="C4" s="9" t="s">
        <v>31</v>
      </c>
      <c r="D4" s="9" t="s">
        <v>87</v>
      </c>
      <c r="E4" s="9" t="s">
        <v>254</v>
      </c>
      <c r="F4" s="9" t="s">
        <v>80</v>
      </c>
      <c r="G4" s="9" t="s">
        <v>79</v>
      </c>
      <c r="H4" s="9" t="s">
        <v>82</v>
      </c>
      <c r="I4" s="9" t="s">
        <v>81</v>
      </c>
      <c r="J4" s="9" t="s">
        <v>78</v>
      </c>
      <c r="K4" s="61" t="s">
        <v>77</v>
      </c>
      <c r="L4" s="10" t="s">
        <v>28</v>
      </c>
      <c r="M4" s="11" t="s">
        <v>88</v>
      </c>
      <c r="N4" s="11"/>
      <c r="O4" s="11" t="s">
        <v>176</v>
      </c>
      <c r="P4" s="11" t="s">
        <v>330</v>
      </c>
      <c r="Q4" s="44" t="s">
        <v>194</v>
      </c>
      <c r="R4" s="45" t="s">
        <v>78</v>
      </c>
      <c r="S4" s="46" t="s">
        <v>77</v>
      </c>
      <c r="T4" s="46" t="s">
        <v>80</v>
      </c>
      <c r="U4" s="46" t="s">
        <v>79</v>
      </c>
      <c r="V4" s="46" t="s">
        <v>82</v>
      </c>
      <c r="W4" s="46" t="s">
        <v>81</v>
      </c>
      <c r="X4" s="47" t="s">
        <v>176</v>
      </c>
    </row>
    <row r="5" spans="1:24" ht="22.5" customHeight="1" thickTop="1">
      <c r="A5" s="54" t="s">
        <v>314</v>
      </c>
      <c r="B5" s="54"/>
      <c r="C5" s="54"/>
      <c r="D5" s="54"/>
      <c r="E5" s="54"/>
      <c r="F5" s="54"/>
      <c r="G5" s="54"/>
      <c r="H5" s="54"/>
      <c r="I5" s="54"/>
      <c r="J5" s="54"/>
      <c r="K5" s="54"/>
      <c r="L5" s="54"/>
      <c r="M5" s="54"/>
      <c r="N5" s="54"/>
      <c r="O5" s="54"/>
      <c r="P5" s="54"/>
      <c r="Q5" s="54"/>
      <c r="R5" s="31"/>
      <c r="S5" s="22"/>
      <c r="T5" s="22"/>
      <c r="U5" s="22"/>
      <c r="V5" s="22"/>
      <c r="W5" s="22"/>
      <c r="X5" s="22"/>
    </row>
    <row r="6" spans="1:24" ht="26.25" customHeight="1">
      <c r="A6" s="3"/>
      <c r="B6" s="57" t="s">
        <v>316</v>
      </c>
      <c r="C6" s="57"/>
      <c r="D6" s="57"/>
      <c r="E6" s="57"/>
      <c r="F6" s="57"/>
      <c r="G6" s="57"/>
      <c r="H6" s="57"/>
      <c r="I6" s="57"/>
      <c r="J6" s="57"/>
      <c r="K6" s="57"/>
      <c r="L6" s="57"/>
      <c r="M6" s="57"/>
      <c r="N6" s="57"/>
      <c r="O6" s="57"/>
      <c r="P6" s="57"/>
      <c r="Q6" s="57"/>
      <c r="R6" s="32"/>
      <c r="S6" s="15"/>
      <c r="T6" s="15"/>
      <c r="U6" s="15"/>
      <c r="V6" s="15"/>
      <c r="W6" s="15"/>
      <c r="X6" s="22"/>
    </row>
    <row r="7" spans="1:24" ht="21.75" customHeight="1">
      <c r="A7" s="49" t="s">
        <v>177</v>
      </c>
      <c r="B7" s="49"/>
      <c r="C7" s="49"/>
      <c r="D7" s="49"/>
      <c r="E7" s="49"/>
      <c r="F7" s="49"/>
      <c r="G7" s="49"/>
      <c r="H7" s="49"/>
      <c r="I7" s="49"/>
      <c r="J7" s="49"/>
      <c r="K7" s="49"/>
      <c r="L7" s="49"/>
      <c r="M7" s="49"/>
      <c r="N7" s="49"/>
      <c r="O7" s="49"/>
      <c r="P7" s="49"/>
      <c r="Q7" s="49"/>
      <c r="R7" s="32"/>
      <c r="S7" s="15"/>
      <c r="T7" s="15"/>
      <c r="U7" s="15"/>
      <c r="V7" s="15"/>
      <c r="W7" s="15"/>
      <c r="X7" s="22"/>
    </row>
    <row r="8" spans="1:24" ht="24" customHeight="1">
      <c r="A8" s="4"/>
      <c r="B8" s="52" t="s">
        <v>55</v>
      </c>
      <c r="C8" s="52"/>
      <c r="D8" s="52"/>
      <c r="E8" s="52"/>
      <c r="F8" s="52"/>
      <c r="G8" s="52"/>
      <c r="H8" s="52"/>
      <c r="I8" s="52"/>
      <c r="J8" s="52"/>
      <c r="K8" s="52"/>
      <c r="L8" s="52"/>
      <c r="M8" s="52"/>
      <c r="N8" s="52"/>
      <c r="O8" s="52"/>
      <c r="P8" s="52"/>
      <c r="Q8" s="52"/>
      <c r="R8" s="32"/>
      <c r="S8" s="15"/>
      <c r="T8" s="15"/>
      <c r="U8" s="15"/>
      <c r="V8" s="15"/>
      <c r="W8" s="15"/>
      <c r="X8" s="22"/>
    </row>
    <row r="9" spans="2:24" ht="306" customHeight="1">
      <c r="B9" s="12">
        <v>1</v>
      </c>
      <c r="C9" s="12" t="s">
        <v>195</v>
      </c>
      <c r="D9" s="13" t="s">
        <v>20</v>
      </c>
      <c r="E9" s="16" t="s">
        <v>200</v>
      </c>
      <c r="F9" s="16" t="s">
        <v>252</v>
      </c>
      <c r="G9" s="16" t="s">
        <v>347</v>
      </c>
      <c r="H9" s="13" t="s">
        <v>253</v>
      </c>
      <c r="I9" s="13" t="s">
        <v>199</v>
      </c>
      <c r="J9" s="13"/>
      <c r="K9" s="14"/>
      <c r="L9" s="12">
        <v>1</v>
      </c>
      <c r="M9" s="15">
        <f>SUM(R9:W9)</f>
        <v>49512.08969919036</v>
      </c>
      <c r="N9" s="14"/>
      <c r="O9" s="14">
        <v>0</v>
      </c>
      <c r="P9" s="14"/>
      <c r="Q9" s="15">
        <f>SUM(M9:P9)</f>
        <v>49512.08969919036</v>
      </c>
      <c r="R9" s="31">
        <v>0</v>
      </c>
      <c r="S9" s="15">
        <v>0</v>
      </c>
      <c r="T9" s="17">
        <v>8983.0338955812</v>
      </c>
      <c r="U9" s="15">
        <v>0</v>
      </c>
      <c r="V9" s="23">
        <v>22108.055803609157</v>
      </c>
      <c r="W9" s="17">
        <v>18421</v>
      </c>
      <c r="X9" s="22">
        <v>0</v>
      </c>
    </row>
    <row r="10" spans="2:24" ht="409.5">
      <c r="B10" s="12">
        <v>2</v>
      </c>
      <c r="C10" s="12" t="s">
        <v>196</v>
      </c>
      <c r="D10" s="16" t="s">
        <v>85</v>
      </c>
      <c r="E10" s="16" t="s">
        <v>259</v>
      </c>
      <c r="F10" s="16"/>
      <c r="G10" s="16" t="s">
        <v>347</v>
      </c>
      <c r="H10" s="16" t="s">
        <v>257</v>
      </c>
      <c r="I10" s="16" t="s">
        <v>201</v>
      </c>
      <c r="J10" s="16"/>
      <c r="K10" s="14" t="s">
        <v>258</v>
      </c>
      <c r="L10" s="12"/>
      <c r="M10" s="15">
        <f>SUM(R10:W10)</f>
        <v>46594.67360726688</v>
      </c>
      <c r="N10" s="14"/>
      <c r="O10" s="15">
        <f>X10</f>
        <v>8692</v>
      </c>
      <c r="P10" s="14"/>
      <c r="Q10" s="15">
        <f>SUM(M10:P10)</f>
        <v>55286.67360726688</v>
      </c>
      <c r="R10" s="31">
        <v>0</v>
      </c>
      <c r="S10" s="15">
        <v>0</v>
      </c>
      <c r="T10" s="17">
        <v>0</v>
      </c>
      <c r="U10" s="15">
        <v>0</v>
      </c>
      <c r="V10" s="24">
        <v>46594.67360726688</v>
      </c>
      <c r="W10" s="15">
        <v>0</v>
      </c>
      <c r="X10" s="15">
        <v>8692</v>
      </c>
    </row>
    <row r="11" spans="1:24" ht="22.5" customHeight="1">
      <c r="A11" s="49" t="s">
        <v>178</v>
      </c>
      <c r="B11" s="49"/>
      <c r="C11" s="49"/>
      <c r="D11" s="49"/>
      <c r="E11" s="49"/>
      <c r="F11" s="49"/>
      <c r="G11" s="49"/>
      <c r="H11" s="49"/>
      <c r="I11" s="49"/>
      <c r="J11" s="49"/>
      <c r="K11" s="49"/>
      <c r="L11" s="49"/>
      <c r="M11" s="49"/>
      <c r="N11" s="49"/>
      <c r="O11" s="49"/>
      <c r="P11" s="49"/>
      <c r="Q11" s="49"/>
      <c r="R11" s="32"/>
      <c r="S11" s="15"/>
      <c r="T11" s="15"/>
      <c r="U11" s="15"/>
      <c r="V11" s="15"/>
      <c r="W11" s="15"/>
      <c r="X11" s="22"/>
    </row>
    <row r="12" spans="1:24" ht="22.5" customHeight="1">
      <c r="A12" s="4"/>
      <c r="B12" s="52" t="s">
        <v>54</v>
      </c>
      <c r="C12" s="52"/>
      <c r="D12" s="52"/>
      <c r="E12" s="52"/>
      <c r="F12" s="52"/>
      <c r="G12" s="52"/>
      <c r="H12" s="52"/>
      <c r="I12" s="52"/>
      <c r="J12" s="52"/>
      <c r="K12" s="52"/>
      <c r="L12" s="52"/>
      <c r="M12" s="52"/>
      <c r="N12" s="52"/>
      <c r="O12" s="52"/>
      <c r="P12" s="52"/>
      <c r="Q12" s="52"/>
      <c r="R12" s="32"/>
      <c r="S12" s="15"/>
      <c r="T12" s="15"/>
      <c r="U12" s="15"/>
      <c r="V12" s="15"/>
      <c r="W12" s="15"/>
      <c r="X12" s="22"/>
    </row>
    <row r="13" spans="2:24" ht="255">
      <c r="B13" s="12">
        <v>3</v>
      </c>
      <c r="C13" s="12" t="s">
        <v>195</v>
      </c>
      <c r="D13" s="13" t="s">
        <v>89</v>
      </c>
      <c r="E13" s="13"/>
      <c r="F13" s="13" t="s">
        <v>252</v>
      </c>
      <c r="G13" s="13" t="s">
        <v>348</v>
      </c>
      <c r="H13" s="13" t="s">
        <v>260</v>
      </c>
      <c r="I13" s="16" t="s">
        <v>202</v>
      </c>
      <c r="J13" s="13"/>
      <c r="K13" s="34"/>
      <c r="L13" s="12">
        <v>1</v>
      </c>
      <c r="M13" s="15">
        <v>40261</v>
      </c>
      <c r="N13" s="14"/>
      <c r="O13" s="14">
        <v>0</v>
      </c>
      <c r="P13" s="15"/>
      <c r="Q13" s="15">
        <f>SUM(M13:P13)</f>
        <v>40261</v>
      </c>
      <c r="R13" s="31">
        <v>0</v>
      </c>
      <c r="S13" s="15">
        <v>0</v>
      </c>
      <c r="T13" s="17">
        <v>8983.0338955812</v>
      </c>
      <c r="U13" s="15">
        <v>30454</v>
      </c>
      <c r="V13" s="23">
        <v>823.4905963935504</v>
      </c>
      <c r="W13" s="15">
        <v>0</v>
      </c>
      <c r="X13" s="22">
        <v>0</v>
      </c>
    </row>
    <row r="14" spans="2:24" ht="284.25" customHeight="1">
      <c r="B14" s="12">
        <v>4</v>
      </c>
      <c r="C14" s="12" t="s">
        <v>196</v>
      </c>
      <c r="D14" s="13" t="s">
        <v>90</v>
      </c>
      <c r="E14" s="13" t="s">
        <v>263</v>
      </c>
      <c r="F14" s="13" t="s">
        <v>261</v>
      </c>
      <c r="G14" s="16" t="s">
        <v>349</v>
      </c>
      <c r="H14" s="13" t="s">
        <v>262</v>
      </c>
      <c r="I14" s="16" t="s">
        <v>203</v>
      </c>
      <c r="J14" s="13"/>
      <c r="K14" s="34"/>
      <c r="L14" s="12"/>
      <c r="M14" s="15">
        <v>81494</v>
      </c>
      <c r="N14" s="14"/>
      <c r="O14" s="15">
        <v>8692</v>
      </c>
      <c r="P14" s="14"/>
      <c r="Q14" s="15">
        <f>SUM(M14:P14)</f>
        <v>90186</v>
      </c>
      <c r="R14" s="31">
        <v>0</v>
      </c>
      <c r="S14" s="15">
        <v>0</v>
      </c>
      <c r="T14" s="17">
        <v>26945.488879016397</v>
      </c>
      <c r="U14" s="15">
        <v>0</v>
      </c>
      <c r="V14" s="24">
        <v>54548.35723403786</v>
      </c>
      <c r="W14" s="15">
        <v>0</v>
      </c>
      <c r="X14" s="15">
        <v>8692</v>
      </c>
    </row>
    <row r="15" spans="1:24" ht="21" customHeight="1">
      <c r="A15" s="49" t="s">
        <v>56</v>
      </c>
      <c r="B15" s="49"/>
      <c r="C15" s="49"/>
      <c r="D15" s="49"/>
      <c r="E15" s="49"/>
      <c r="F15" s="49"/>
      <c r="G15" s="49"/>
      <c r="H15" s="49"/>
      <c r="I15" s="49"/>
      <c r="J15" s="49"/>
      <c r="K15" s="49"/>
      <c r="L15" s="49"/>
      <c r="M15" s="49"/>
      <c r="N15" s="49"/>
      <c r="O15" s="49"/>
      <c r="P15" s="49"/>
      <c r="Q15" s="49"/>
      <c r="R15" s="32"/>
      <c r="S15" s="15"/>
      <c r="T15" s="15"/>
      <c r="U15" s="15"/>
      <c r="V15" s="15"/>
      <c r="W15" s="15"/>
      <c r="X15" s="22"/>
    </row>
    <row r="16" spans="1:24" ht="23.25" customHeight="1">
      <c r="A16" s="4"/>
      <c r="B16" s="52" t="s">
        <v>57</v>
      </c>
      <c r="C16" s="52"/>
      <c r="D16" s="52"/>
      <c r="E16" s="52"/>
      <c r="F16" s="52"/>
      <c r="G16" s="52"/>
      <c r="H16" s="52"/>
      <c r="I16" s="52"/>
      <c r="J16" s="52"/>
      <c r="K16" s="52"/>
      <c r="L16" s="52"/>
      <c r="M16" s="52"/>
      <c r="N16" s="52"/>
      <c r="O16" s="52"/>
      <c r="P16" s="52"/>
      <c r="Q16" s="52"/>
      <c r="R16" s="32"/>
      <c r="S16" s="15"/>
      <c r="T16" s="15"/>
      <c r="U16" s="15"/>
      <c r="V16" s="15"/>
      <c r="W16" s="15"/>
      <c r="X16" s="22"/>
    </row>
    <row r="17" spans="1:24" ht="357">
      <c r="A17" s="2"/>
      <c r="B17" s="12">
        <v>5</v>
      </c>
      <c r="C17" s="12" t="s">
        <v>195</v>
      </c>
      <c r="D17" s="13" t="s">
        <v>21</v>
      </c>
      <c r="E17" s="13"/>
      <c r="F17" s="13" t="s">
        <v>252</v>
      </c>
      <c r="G17" s="16" t="s">
        <v>347</v>
      </c>
      <c r="H17" s="16" t="s">
        <v>238</v>
      </c>
      <c r="I17" s="13" t="s">
        <v>204</v>
      </c>
      <c r="J17" s="13" t="s">
        <v>148</v>
      </c>
      <c r="K17" s="16"/>
      <c r="L17" s="12">
        <v>1</v>
      </c>
      <c r="M17" s="15">
        <v>139501</v>
      </c>
      <c r="N17" s="14"/>
      <c r="O17" s="14">
        <v>0</v>
      </c>
      <c r="P17" s="14"/>
      <c r="Q17" s="15">
        <f>SUM(M17:P17)</f>
        <v>139501</v>
      </c>
      <c r="R17" s="31">
        <v>12484.8</v>
      </c>
      <c r="S17" s="15">
        <v>0</v>
      </c>
      <c r="T17" s="17">
        <v>13474.5508433718</v>
      </c>
      <c r="U17" s="15">
        <v>29268</v>
      </c>
      <c r="V17" s="24">
        <v>20849.049552698903</v>
      </c>
      <c r="W17" s="15">
        <v>63424.62</v>
      </c>
      <c r="X17" s="22">
        <v>0</v>
      </c>
    </row>
    <row r="18" spans="1:24" ht="369.75">
      <c r="A18" s="2"/>
      <c r="B18" s="12">
        <v>6</v>
      </c>
      <c r="C18" s="12" t="s">
        <v>196</v>
      </c>
      <c r="D18" s="13" t="s">
        <v>22</v>
      </c>
      <c r="E18" s="13"/>
      <c r="F18" s="13"/>
      <c r="G18" s="16" t="s">
        <v>350</v>
      </c>
      <c r="H18" s="16" t="s">
        <v>239</v>
      </c>
      <c r="I18" s="16" t="s">
        <v>205</v>
      </c>
      <c r="J18" s="13" t="s">
        <v>149</v>
      </c>
      <c r="K18" s="16"/>
      <c r="L18" s="12"/>
      <c r="M18" s="15">
        <v>29915</v>
      </c>
      <c r="N18" s="14"/>
      <c r="O18" s="14">
        <v>0</v>
      </c>
      <c r="P18" s="14"/>
      <c r="Q18" s="15">
        <f>SUM(M18:P18)</f>
        <v>29915</v>
      </c>
      <c r="R18" s="31">
        <v>12737.6172</v>
      </c>
      <c r="S18" s="15">
        <v>0</v>
      </c>
      <c r="T18" s="17">
        <v>0</v>
      </c>
      <c r="U18" s="15">
        <v>0</v>
      </c>
      <c r="V18" s="24">
        <v>17177.624026577425</v>
      </c>
      <c r="W18" s="15">
        <v>0</v>
      </c>
      <c r="X18" s="22">
        <v>0</v>
      </c>
    </row>
    <row r="19" spans="1:24" ht="21" customHeight="1">
      <c r="A19" s="49" t="s">
        <v>179</v>
      </c>
      <c r="B19" s="49"/>
      <c r="C19" s="49"/>
      <c r="D19" s="49"/>
      <c r="E19" s="4"/>
      <c r="F19" s="4"/>
      <c r="G19" s="4"/>
      <c r="H19" s="4"/>
      <c r="I19" s="4"/>
      <c r="J19" s="4"/>
      <c r="K19" s="2"/>
      <c r="L19" s="2"/>
      <c r="M19" s="1"/>
      <c r="N19" s="1"/>
      <c r="O19" s="1"/>
      <c r="P19" s="1"/>
      <c r="Q19" s="1"/>
      <c r="R19" s="32"/>
      <c r="S19" s="15"/>
      <c r="T19" s="15"/>
      <c r="U19" s="15"/>
      <c r="V19" s="15"/>
      <c r="W19" s="15"/>
      <c r="X19" s="22"/>
    </row>
    <row r="20" spans="1:24" ht="23.25" customHeight="1">
      <c r="A20" s="4"/>
      <c r="B20" s="52" t="s">
        <v>58</v>
      </c>
      <c r="C20" s="52"/>
      <c r="D20" s="52"/>
      <c r="E20" s="52"/>
      <c r="F20" s="52"/>
      <c r="G20" s="52"/>
      <c r="H20" s="52"/>
      <c r="I20" s="52"/>
      <c r="J20" s="52"/>
      <c r="K20" s="52"/>
      <c r="L20" s="52"/>
      <c r="M20" s="52"/>
      <c r="N20" s="52"/>
      <c r="O20" s="52"/>
      <c r="P20" s="52"/>
      <c r="Q20" s="52"/>
      <c r="R20" s="32"/>
      <c r="S20" s="15"/>
      <c r="T20" s="15"/>
      <c r="U20" s="15"/>
      <c r="V20" s="15"/>
      <c r="W20" s="15"/>
      <c r="X20" s="22"/>
    </row>
    <row r="21" spans="1:24" ht="409.5">
      <c r="A21" s="2"/>
      <c r="B21" s="12">
        <v>7</v>
      </c>
      <c r="C21" s="12" t="s">
        <v>195</v>
      </c>
      <c r="D21" s="13" t="s">
        <v>99</v>
      </c>
      <c r="E21" s="13"/>
      <c r="F21" s="13" t="s">
        <v>264</v>
      </c>
      <c r="G21" s="13" t="s">
        <v>351</v>
      </c>
      <c r="H21" s="16" t="s">
        <v>240</v>
      </c>
      <c r="I21" s="13" t="s">
        <v>206</v>
      </c>
      <c r="J21" s="13"/>
      <c r="K21" s="16" t="s">
        <v>265</v>
      </c>
      <c r="L21" s="12">
        <v>1</v>
      </c>
      <c r="M21" s="15">
        <v>28835</v>
      </c>
      <c r="N21" s="14"/>
      <c r="O21" s="14">
        <v>0</v>
      </c>
      <c r="P21" s="14"/>
      <c r="Q21" s="15">
        <f>SUM(M21:P21)</f>
        <v>28835</v>
      </c>
      <c r="R21" s="31">
        <v>0</v>
      </c>
      <c r="S21" s="15">
        <v>6871</v>
      </c>
      <c r="T21" s="17">
        <v>0</v>
      </c>
      <c r="U21" s="15">
        <v>936</v>
      </c>
      <c r="V21" s="24">
        <v>10300.816556067588</v>
      </c>
      <c r="W21" s="15">
        <v>10727.34</v>
      </c>
      <c r="X21" s="22">
        <v>0</v>
      </c>
    </row>
    <row r="22" spans="1:24" ht="409.5" customHeight="1">
      <c r="A22" s="2"/>
      <c r="B22" s="12">
        <v>8</v>
      </c>
      <c r="C22" s="12" t="s">
        <v>196</v>
      </c>
      <c r="D22" s="13" t="s">
        <v>158</v>
      </c>
      <c r="E22" s="16" t="s">
        <v>263</v>
      </c>
      <c r="F22" s="13" t="s">
        <v>266</v>
      </c>
      <c r="G22" s="16" t="s">
        <v>352</v>
      </c>
      <c r="H22" s="16" t="s">
        <v>247</v>
      </c>
      <c r="I22" s="13" t="s">
        <v>207</v>
      </c>
      <c r="J22" s="13" t="s">
        <v>242</v>
      </c>
      <c r="K22" s="16"/>
      <c r="L22" s="12"/>
      <c r="M22" s="15">
        <v>125745</v>
      </c>
      <c r="N22" s="14"/>
      <c r="O22" s="15">
        <v>2704</v>
      </c>
      <c r="P22" s="14"/>
      <c r="Q22" s="15">
        <f>SUM(M22:P22)</f>
        <v>128449</v>
      </c>
      <c r="R22" s="31">
        <v>12737.6172</v>
      </c>
      <c r="S22" s="15">
        <v>0</v>
      </c>
      <c r="T22" s="17">
        <v>47084.2886114118</v>
      </c>
      <c r="U22" s="15">
        <v>0</v>
      </c>
      <c r="V22" s="24">
        <v>23639.832707755515</v>
      </c>
      <c r="W22" s="15">
        <v>42283.08</v>
      </c>
      <c r="X22" s="15">
        <v>2704</v>
      </c>
    </row>
    <row r="23" spans="1:24" ht="24" customHeight="1">
      <c r="A23" s="49" t="s">
        <v>180</v>
      </c>
      <c r="B23" s="49"/>
      <c r="C23" s="49"/>
      <c r="D23" s="49"/>
      <c r="E23" s="49"/>
      <c r="F23" s="49"/>
      <c r="G23" s="49"/>
      <c r="H23" s="49"/>
      <c r="I23" s="49"/>
      <c r="J23" s="49"/>
      <c r="K23" s="49"/>
      <c r="L23" s="49"/>
      <c r="M23" s="49"/>
      <c r="N23" s="49"/>
      <c r="O23" s="49"/>
      <c r="P23" s="49"/>
      <c r="Q23" s="49"/>
      <c r="R23" s="32"/>
      <c r="S23" s="15"/>
      <c r="T23" s="15"/>
      <c r="U23" s="15"/>
      <c r="V23" s="15"/>
      <c r="W23" s="15"/>
      <c r="X23" s="22"/>
    </row>
    <row r="24" spans="1:24" ht="12.75">
      <c r="A24" s="4"/>
      <c r="B24" s="52" t="s">
        <v>59</v>
      </c>
      <c r="C24" s="52"/>
      <c r="D24" s="52"/>
      <c r="E24" s="52"/>
      <c r="F24" s="52"/>
      <c r="G24" s="52"/>
      <c r="H24" s="52"/>
      <c r="I24" s="52"/>
      <c r="J24" s="52"/>
      <c r="K24" s="52"/>
      <c r="L24" s="52"/>
      <c r="M24" s="52"/>
      <c r="N24" s="52"/>
      <c r="O24" s="52"/>
      <c r="P24" s="52"/>
      <c r="Q24" s="52"/>
      <c r="R24" s="32"/>
      <c r="S24" s="15"/>
      <c r="T24" s="15"/>
      <c r="U24" s="15"/>
      <c r="V24" s="15"/>
      <c r="W24" s="15"/>
      <c r="X24" s="22"/>
    </row>
    <row r="25" spans="1:24" ht="242.25">
      <c r="A25" s="2"/>
      <c r="B25" s="12">
        <v>9</v>
      </c>
      <c r="C25" s="12" t="s">
        <v>195</v>
      </c>
      <c r="D25" s="13" t="s">
        <v>100</v>
      </c>
      <c r="E25" s="13"/>
      <c r="F25" s="16" t="s">
        <v>267</v>
      </c>
      <c r="G25" s="16" t="s">
        <v>353</v>
      </c>
      <c r="H25" s="13" t="s">
        <v>248</v>
      </c>
      <c r="I25" s="13" t="s">
        <v>208</v>
      </c>
      <c r="J25" s="13"/>
      <c r="K25" s="16" t="s">
        <v>237</v>
      </c>
      <c r="L25" s="12">
        <v>1</v>
      </c>
      <c r="M25" s="15">
        <v>39533</v>
      </c>
      <c r="N25" s="14"/>
      <c r="O25" s="14">
        <v>0</v>
      </c>
      <c r="P25" s="14"/>
      <c r="Q25" s="15">
        <f>SUM(M25:P25)</f>
        <v>39533</v>
      </c>
      <c r="R25" s="31">
        <v>0</v>
      </c>
      <c r="S25" s="15">
        <v>5889</v>
      </c>
      <c r="T25" s="17">
        <v>4491.5169477906</v>
      </c>
      <c r="U25" s="15">
        <v>0</v>
      </c>
      <c r="V25" s="24">
        <v>4662.5732938777555</v>
      </c>
      <c r="W25" s="15">
        <v>24490.2</v>
      </c>
      <c r="X25" s="22">
        <v>0</v>
      </c>
    </row>
    <row r="26" spans="1:24" ht="140.25">
      <c r="A26" s="2"/>
      <c r="B26" s="12">
        <v>10</v>
      </c>
      <c r="C26" s="12" t="s">
        <v>196</v>
      </c>
      <c r="D26" s="13" t="s">
        <v>159</v>
      </c>
      <c r="E26" s="13"/>
      <c r="F26" s="13" t="s">
        <v>268</v>
      </c>
      <c r="G26" s="16" t="s">
        <v>353</v>
      </c>
      <c r="H26" s="13"/>
      <c r="I26" s="16" t="s">
        <v>205</v>
      </c>
      <c r="J26" s="13" t="s">
        <v>243</v>
      </c>
      <c r="K26" s="16"/>
      <c r="L26" s="12"/>
      <c r="M26" s="15">
        <v>26210</v>
      </c>
      <c r="N26" s="14"/>
      <c r="O26" s="14">
        <v>0</v>
      </c>
      <c r="P26" s="14"/>
      <c r="Q26" s="15">
        <f>SUM(M26:P26)</f>
        <v>26210</v>
      </c>
      <c r="R26" s="31">
        <v>12737.6172</v>
      </c>
      <c r="S26" s="15">
        <v>0</v>
      </c>
      <c r="T26" s="17">
        <v>13472.744439508198</v>
      </c>
      <c r="U26" s="15">
        <v>0</v>
      </c>
      <c r="V26" s="15">
        <v>0</v>
      </c>
      <c r="W26" s="15">
        <v>0</v>
      </c>
      <c r="X26" s="22">
        <v>0</v>
      </c>
    </row>
    <row r="27" spans="1:24" ht="23.25" customHeight="1">
      <c r="A27" s="49" t="s">
        <v>181</v>
      </c>
      <c r="B27" s="49"/>
      <c r="C27" s="49"/>
      <c r="D27" s="49"/>
      <c r="E27" s="49"/>
      <c r="F27" s="49"/>
      <c r="G27" s="49"/>
      <c r="H27" s="49"/>
      <c r="I27" s="49"/>
      <c r="J27" s="49"/>
      <c r="K27" s="49"/>
      <c r="L27" s="49"/>
      <c r="M27" s="49"/>
      <c r="N27" s="49"/>
      <c r="O27" s="49"/>
      <c r="P27" s="49"/>
      <c r="Q27" s="49"/>
      <c r="R27" s="32"/>
      <c r="S27" s="15"/>
      <c r="T27" s="15"/>
      <c r="U27" s="15"/>
      <c r="V27" s="15"/>
      <c r="W27" s="15"/>
      <c r="X27" s="22"/>
    </row>
    <row r="28" spans="1:24" ht="12.75">
      <c r="A28" s="4"/>
      <c r="B28" s="52" t="s">
        <v>60</v>
      </c>
      <c r="C28" s="52"/>
      <c r="D28" s="52"/>
      <c r="E28" s="52"/>
      <c r="F28" s="52"/>
      <c r="G28" s="52"/>
      <c r="H28" s="52"/>
      <c r="I28" s="52"/>
      <c r="J28" s="52"/>
      <c r="K28" s="52"/>
      <c r="L28" s="52"/>
      <c r="M28" s="52"/>
      <c r="N28" s="52"/>
      <c r="O28" s="52"/>
      <c r="P28" s="52"/>
      <c r="Q28" s="52"/>
      <c r="R28" s="32"/>
      <c r="S28" s="15"/>
      <c r="T28" s="15"/>
      <c r="U28" s="15"/>
      <c r="V28" s="15"/>
      <c r="W28" s="15"/>
      <c r="X28" s="22"/>
    </row>
    <row r="29" spans="1:24" ht="409.5" customHeight="1">
      <c r="A29" s="2"/>
      <c r="B29" s="12">
        <v>11</v>
      </c>
      <c r="C29" s="12" t="s">
        <v>195</v>
      </c>
      <c r="D29" s="13" t="s">
        <v>101</v>
      </c>
      <c r="E29" s="13"/>
      <c r="F29" s="13" t="s">
        <v>269</v>
      </c>
      <c r="G29" s="13" t="s">
        <v>354</v>
      </c>
      <c r="H29" s="13" t="s">
        <v>249</v>
      </c>
      <c r="I29" s="16" t="s">
        <v>209</v>
      </c>
      <c r="J29" s="13"/>
      <c r="K29" s="16"/>
      <c r="L29" s="12">
        <v>1</v>
      </c>
      <c r="M29" s="15">
        <v>28661</v>
      </c>
      <c r="N29" s="14"/>
      <c r="O29" s="14"/>
      <c r="P29" s="14"/>
      <c r="Q29" s="15">
        <f>SUM(M29:P29)</f>
        <v>28661</v>
      </c>
      <c r="R29" s="31">
        <v>0</v>
      </c>
      <c r="S29" s="15">
        <v>0</v>
      </c>
      <c r="T29" s="17">
        <v>2245.7584738953</v>
      </c>
      <c r="U29" s="15">
        <v>2363</v>
      </c>
      <c r="V29" s="24">
        <v>9335.254776158537</v>
      </c>
      <c r="W29" s="15">
        <v>14716.56</v>
      </c>
      <c r="X29" s="22">
        <v>0</v>
      </c>
    </row>
    <row r="30" spans="1:24" ht="242.25">
      <c r="A30" s="2"/>
      <c r="B30" s="12">
        <v>12</v>
      </c>
      <c r="C30" s="12" t="s">
        <v>196</v>
      </c>
      <c r="D30" s="13" t="s">
        <v>160</v>
      </c>
      <c r="E30" s="13"/>
      <c r="F30" s="13"/>
      <c r="G30" s="16" t="s">
        <v>352</v>
      </c>
      <c r="H30" s="13" t="s">
        <v>250</v>
      </c>
      <c r="I30" s="16" t="s">
        <v>205</v>
      </c>
      <c r="J30" s="13"/>
      <c r="K30" s="16"/>
      <c r="L30" s="12"/>
      <c r="M30" s="15">
        <v>22903</v>
      </c>
      <c r="N30" s="14"/>
      <c r="O30" s="14">
        <v>0</v>
      </c>
      <c r="P30" s="14"/>
      <c r="Q30" s="15">
        <f>SUM(M30:P30)</f>
        <v>22903</v>
      </c>
      <c r="R30" s="31">
        <v>0</v>
      </c>
      <c r="S30" s="15">
        <v>0</v>
      </c>
      <c r="T30" s="17">
        <v>0</v>
      </c>
      <c r="U30" s="15">
        <v>0</v>
      </c>
      <c r="V30" s="24">
        <v>22903.49813328871</v>
      </c>
      <c r="W30" s="15">
        <v>0</v>
      </c>
      <c r="X30" s="22">
        <v>0</v>
      </c>
    </row>
    <row r="31" spans="1:24" ht="20.25" customHeight="1">
      <c r="A31" s="49" t="s">
        <v>182</v>
      </c>
      <c r="B31" s="49"/>
      <c r="C31" s="49"/>
      <c r="D31" s="49"/>
      <c r="E31" s="49"/>
      <c r="F31" s="49"/>
      <c r="G31" s="49"/>
      <c r="H31" s="49"/>
      <c r="I31" s="49"/>
      <c r="J31" s="49"/>
      <c r="K31" s="49"/>
      <c r="L31" s="49"/>
      <c r="M31" s="49"/>
      <c r="N31" s="49"/>
      <c r="O31" s="49"/>
      <c r="P31" s="49"/>
      <c r="Q31" s="49"/>
      <c r="R31" s="32"/>
      <c r="S31" s="15"/>
      <c r="T31" s="15"/>
      <c r="U31" s="15"/>
      <c r="V31" s="15"/>
      <c r="W31" s="15"/>
      <c r="X31" s="22"/>
    </row>
    <row r="32" spans="1:24" ht="12.75">
      <c r="A32" s="4"/>
      <c r="B32" s="52" t="s">
        <v>61</v>
      </c>
      <c r="C32" s="52"/>
      <c r="D32" s="52"/>
      <c r="E32" s="52"/>
      <c r="F32" s="52"/>
      <c r="G32" s="52"/>
      <c r="H32" s="52"/>
      <c r="I32" s="52"/>
      <c r="J32" s="52"/>
      <c r="K32" s="52"/>
      <c r="L32" s="52"/>
      <c r="M32" s="52"/>
      <c r="N32" s="52"/>
      <c r="O32" s="52"/>
      <c r="P32" s="52"/>
      <c r="Q32" s="52"/>
      <c r="R32" s="32"/>
      <c r="S32" s="15"/>
      <c r="T32" s="15"/>
      <c r="U32" s="15"/>
      <c r="V32" s="15"/>
      <c r="W32" s="15"/>
      <c r="X32" s="22"/>
    </row>
    <row r="33" spans="2:24" ht="229.5">
      <c r="B33" s="12">
        <v>13</v>
      </c>
      <c r="C33" s="12" t="s">
        <v>195</v>
      </c>
      <c r="D33" s="13" t="s">
        <v>161</v>
      </c>
      <c r="E33" s="13"/>
      <c r="F33" s="13" t="s">
        <v>270</v>
      </c>
      <c r="G33" s="13" t="s">
        <v>355</v>
      </c>
      <c r="H33" s="13" t="s">
        <v>23</v>
      </c>
      <c r="I33" s="13" t="s">
        <v>210</v>
      </c>
      <c r="J33" s="13"/>
      <c r="K33" s="16" t="s">
        <v>271</v>
      </c>
      <c r="L33" s="12">
        <v>1</v>
      </c>
      <c r="M33" s="15">
        <v>24165</v>
      </c>
      <c r="N33" s="14"/>
      <c r="O33" s="14">
        <v>0</v>
      </c>
      <c r="P33" s="14"/>
      <c r="Q33" s="15">
        <f>SUM(M33:P33)</f>
        <v>24165</v>
      </c>
      <c r="R33" s="31">
        <v>0</v>
      </c>
      <c r="S33" s="15">
        <v>98</v>
      </c>
      <c r="T33" s="17">
        <v>2245.7584738953</v>
      </c>
      <c r="U33" s="15">
        <v>1608</v>
      </c>
      <c r="V33" s="24">
        <v>5496.716209275206</v>
      </c>
      <c r="W33" s="15">
        <v>14716.56</v>
      </c>
      <c r="X33" s="22">
        <v>0</v>
      </c>
    </row>
    <row r="34" spans="2:24" ht="255">
      <c r="B34" s="12">
        <v>14</v>
      </c>
      <c r="C34" s="12" t="s">
        <v>196</v>
      </c>
      <c r="D34" s="13" t="s">
        <v>162</v>
      </c>
      <c r="E34" s="13"/>
      <c r="F34" s="13"/>
      <c r="G34" s="16" t="s">
        <v>352</v>
      </c>
      <c r="H34" s="13" t="s">
        <v>251</v>
      </c>
      <c r="I34" s="16" t="s">
        <v>205</v>
      </c>
      <c r="J34" s="13"/>
      <c r="K34" s="14"/>
      <c r="L34" s="12"/>
      <c r="M34" s="15">
        <v>11452</v>
      </c>
      <c r="N34" s="14"/>
      <c r="O34" s="14">
        <v>0</v>
      </c>
      <c r="P34" s="14"/>
      <c r="Q34" s="15">
        <f>SUM(M34:P34)</f>
        <v>11452</v>
      </c>
      <c r="R34" s="31">
        <v>0</v>
      </c>
      <c r="S34" s="15">
        <v>0</v>
      </c>
      <c r="T34" s="17">
        <v>0</v>
      </c>
      <c r="U34" s="15">
        <v>0</v>
      </c>
      <c r="V34" s="24">
        <v>11451.749066644355</v>
      </c>
      <c r="W34" s="15">
        <v>0</v>
      </c>
      <c r="X34" s="22">
        <v>0</v>
      </c>
    </row>
    <row r="35" spans="1:24" ht="21" customHeight="1">
      <c r="A35" s="49" t="s">
        <v>183</v>
      </c>
      <c r="B35" s="49"/>
      <c r="C35" s="49"/>
      <c r="D35" s="49"/>
      <c r="E35" s="49"/>
      <c r="F35" s="49"/>
      <c r="G35" s="49"/>
      <c r="H35" s="49"/>
      <c r="I35" s="49"/>
      <c r="J35" s="49"/>
      <c r="K35" s="49"/>
      <c r="L35" s="49"/>
      <c r="M35" s="49"/>
      <c r="N35" s="49"/>
      <c r="O35" s="49"/>
      <c r="P35" s="49"/>
      <c r="Q35" s="49"/>
      <c r="R35" s="32"/>
      <c r="S35" s="15"/>
      <c r="T35" s="15"/>
      <c r="U35" s="15"/>
      <c r="V35" s="15"/>
      <c r="W35" s="15"/>
      <c r="X35" s="22"/>
    </row>
    <row r="36" spans="1:24" ht="12.75">
      <c r="A36" s="4"/>
      <c r="B36" s="52" t="s">
        <v>62</v>
      </c>
      <c r="C36" s="52"/>
      <c r="D36" s="52"/>
      <c r="E36" s="52"/>
      <c r="F36" s="52"/>
      <c r="G36" s="52"/>
      <c r="H36" s="52"/>
      <c r="I36" s="52"/>
      <c r="J36" s="52"/>
      <c r="K36" s="52"/>
      <c r="L36" s="52"/>
      <c r="M36" s="52"/>
      <c r="N36" s="52"/>
      <c r="O36" s="52"/>
      <c r="P36" s="52"/>
      <c r="Q36" s="52"/>
      <c r="R36" s="32"/>
      <c r="S36" s="15"/>
      <c r="T36" s="15"/>
      <c r="U36" s="15"/>
      <c r="V36" s="15"/>
      <c r="W36" s="15"/>
      <c r="X36" s="22"/>
    </row>
    <row r="37" spans="2:24" ht="127.5">
      <c r="B37" s="12">
        <v>15</v>
      </c>
      <c r="C37" s="12" t="s">
        <v>195</v>
      </c>
      <c r="D37" s="13" t="s">
        <v>102</v>
      </c>
      <c r="E37" s="13"/>
      <c r="F37" s="13" t="s">
        <v>272</v>
      </c>
      <c r="G37" s="16" t="s">
        <v>353</v>
      </c>
      <c r="H37" s="13" t="s">
        <v>415</v>
      </c>
      <c r="I37" s="13" t="s">
        <v>211</v>
      </c>
      <c r="J37" s="16" t="s">
        <v>25</v>
      </c>
      <c r="K37" s="14"/>
      <c r="L37" s="12">
        <v>1</v>
      </c>
      <c r="M37" s="15">
        <f>SUM(R37:W37)</f>
        <v>27527.482625584184</v>
      </c>
      <c r="N37" s="14"/>
      <c r="O37" s="14">
        <v>0</v>
      </c>
      <c r="P37" s="14"/>
      <c r="Q37" s="15">
        <f>SUM(M37:P37)</f>
        <v>27527.482625584184</v>
      </c>
      <c r="R37" s="31">
        <v>12484.8</v>
      </c>
      <c r="S37" s="15">
        <v>0</v>
      </c>
      <c r="T37" s="17">
        <v>0</v>
      </c>
      <c r="U37" s="15">
        <v>0</v>
      </c>
      <c r="V37" s="24">
        <v>12361.102625584184</v>
      </c>
      <c r="W37" s="15">
        <v>2681.58</v>
      </c>
      <c r="X37" s="22">
        <v>0</v>
      </c>
    </row>
    <row r="38" spans="2:24" ht="242.25">
      <c r="B38" s="12">
        <v>16</v>
      </c>
      <c r="C38" s="12" t="s">
        <v>196</v>
      </c>
      <c r="D38" s="13" t="s">
        <v>163</v>
      </c>
      <c r="E38" s="13"/>
      <c r="F38" s="13" t="s">
        <v>273</v>
      </c>
      <c r="G38" s="16" t="s">
        <v>353</v>
      </c>
      <c r="H38" s="13" t="s">
        <v>416</v>
      </c>
      <c r="I38" s="16" t="s">
        <v>205</v>
      </c>
      <c r="J38" s="13"/>
      <c r="K38" s="14"/>
      <c r="L38" s="12"/>
      <c r="M38" s="15">
        <f>SUM(R38:W38)</f>
        <v>21668.624026577425</v>
      </c>
      <c r="N38" s="14"/>
      <c r="O38" s="14">
        <v>0</v>
      </c>
      <c r="P38" s="14"/>
      <c r="Q38" s="15">
        <f>SUM(M38:P38)</f>
        <v>21668.624026577425</v>
      </c>
      <c r="R38" s="31">
        <v>0</v>
      </c>
      <c r="S38" s="15">
        <v>0</v>
      </c>
      <c r="T38" s="17">
        <v>4491</v>
      </c>
      <c r="U38" s="15">
        <v>0</v>
      </c>
      <c r="V38" s="24">
        <v>17177.624026577425</v>
      </c>
      <c r="W38" s="15">
        <v>0</v>
      </c>
      <c r="X38" s="22">
        <v>0</v>
      </c>
    </row>
    <row r="39" spans="1:24" ht="19.5" customHeight="1">
      <c r="A39" s="49" t="s">
        <v>184</v>
      </c>
      <c r="B39" s="49"/>
      <c r="C39" s="49"/>
      <c r="D39" s="49"/>
      <c r="E39" s="49"/>
      <c r="F39" s="49"/>
      <c r="G39" s="49"/>
      <c r="H39" s="49"/>
      <c r="I39" s="49"/>
      <c r="J39" s="49"/>
      <c r="K39" s="49"/>
      <c r="L39" s="49"/>
      <c r="M39" s="49"/>
      <c r="N39" s="49"/>
      <c r="O39" s="49"/>
      <c r="P39" s="49"/>
      <c r="Q39" s="49"/>
      <c r="R39" s="32"/>
      <c r="S39" s="15"/>
      <c r="T39" s="15"/>
      <c r="U39" s="15"/>
      <c r="V39" s="15"/>
      <c r="W39" s="15"/>
      <c r="X39" s="22"/>
    </row>
    <row r="40" spans="1:24" ht="12.75">
      <c r="A40" s="4"/>
      <c r="B40" s="52" t="s">
        <v>63</v>
      </c>
      <c r="C40" s="52"/>
      <c r="D40" s="52"/>
      <c r="E40" s="52"/>
      <c r="F40" s="52"/>
      <c r="G40" s="52"/>
      <c r="H40" s="52"/>
      <c r="I40" s="52"/>
      <c r="J40" s="52"/>
      <c r="K40" s="52"/>
      <c r="L40" s="52"/>
      <c r="M40" s="52"/>
      <c r="N40" s="52"/>
      <c r="O40" s="52"/>
      <c r="P40" s="52"/>
      <c r="Q40" s="52"/>
      <c r="R40" s="32"/>
      <c r="S40" s="15"/>
      <c r="T40" s="15"/>
      <c r="U40" s="15"/>
      <c r="V40" s="15"/>
      <c r="W40" s="15"/>
      <c r="X40" s="22"/>
    </row>
    <row r="41" spans="1:24" ht="229.5">
      <c r="A41" s="2"/>
      <c r="B41" s="12">
        <v>17</v>
      </c>
      <c r="C41" s="12" t="s">
        <v>195</v>
      </c>
      <c r="D41" s="13" t="s">
        <v>103</v>
      </c>
      <c r="E41" s="13"/>
      <c r="F41" s="13" t="s">
        <v>274</v>
      </c>
      <c r="G41" s="13" t="s">
        <v>356</v>
      </c>
      <c r="H41" s="13" t="s">
        <v>417</v>
      </c>
      <c r="I41" s="13" t="s">
        <v>212</v>
      </c>
      <c r="J41" s="13"/>
      <c r="K41" s="16"/>
      <c r="L41" s="12"/>
      <c r="M41" s="15">
        <v>12913</v>
      </c>
      <c r="N41" s="14"/>
      <c r="O41" s="14">
        <v>0</v>
      </c>
      <c r="P41" s="14"/>
      <c r="Q41" s="15">
        <f>SUM(M41:P41)</f>
        <v>12913</v>
      </c>
      <c r="R41" s="31">
        <v>0</v>
      </c>
      <c r="S41" s="15">
        <v>0</v>
      </c>
      <c r="T41" s="17">
        <v>0</v>
      </c>
      <c r="U41" s="15">
        <v>3166</v>
      </c>
      <c r="V41" s="24">
        <v>3026.244420094555</v>
      </c>
      <c r="W41" s="15">
        <v>6720.78</v>
      </c>
      <c r="X41" s="22">
        <v>0</v>
      </c>
    </row>
    <row r="42" spans="1:24" ht="369.75">
      <c r="A42" s="2"/>
      <c r="B42" s="12">
        <v>18</v>
      </c>
      <c r="C42" s="12" t="s">
        <v>196</v>
      </c>
      <c r="D42" s="13" t="s">
        <v>104</v>
      </c>
      <c r="E42" s="13" t="s">
        <v>263</v>
      </c>
      <c r="F42" s="13" t="s">
        <v>275</v>
      </c>
      <c r="G42" s="16" t="s">
        <v>357</v>
      </c>
      <c r="H42" s="13" t="s">
        <v>418</v>
      </c>
      <c r="I42" s="16" t="s">
        <v>213</v>
      </c>
      <c r="J42" s="13"/>
      <c r="K42" s="16"/>
      <c r="L42" s="12"/>
      <c r="M42" s="15">
        <v>79733</v>
      </c>
      <c r="N42" s="14"/>
      <c r="O42" s="15">
        <v>5314</v>
      </c>
      <c r="P42" s="14"/>
      <c r="Q42" s="15">
        <f>SUM(M42:P42)</f>
        <v>85047</v>
      </c>
      <c r="R42" s="31">
        <v>0</v>
      </c>
      <c r="S42" s="15">
        <v>0</v>
      </c>
      <c r="T42" s="17">
        <v>17963.6592526776</v>
      </c>
      <c r="U42" s="15">
        <v>0</v>
      </c>
      <c r="V42" s="24">
        <v>61769.719368</v>
      </c>
      <c r="W42" s="15">
        <v>0</v>
      </c>
      <c r="X42" s="15">
        <v>5314</v>
      </c>
    </row>
    <row r="43" spans="1:24" ht="19.5" customHeight="1">
      <c r="A43" s="49" t="s">
        <v>419</v>
      </c>
      <c r="B43" s="49"/>
      <c r="C43" s="49"/>
      <c r="D43" s="49"/>
      <c r="E43" s="49"/>
      <c r="F43" s="49"/>
      <c r="G43" s="49"/>
      <c r="H43" s="49"/>
      <c r="I43" s="49"/>
      <c r="J43" s="49"/>
      <c r="K43" s="49"/>
      <c r="L43" s="49"/>
      <c r="M43" s="49"/>
      <c r="N43" s="49"/>
      <c r="O43" s="49"/>
      <c r="P43" s="49"/>
      <c r="Q43" s="49"/>
      <c r="R43" s="32"/>
      <c r="S43" s="15"/>
      <c r="T43" s="15"/>
      <c r="U43" s="15"/>
      <c r="V43" s="15"/>
      <c r="W43" s="15"/>
      <c r="X43" s="22"/>
    </row>
    <row r="44" spans="1:24" ht="12.75">
      <c r="A44" s="4"/>
      <c r="B44" s="52" t="s">
        <v>64</v>
      </c>
      <c r="C44" s="52"/>
      <c r="D44" s="52"/>
      <c r="E44" s="52"/>
      <c r="F44" s="52"/>
      <c r="G44" s="52"/>
      <c r="H44" s="52"/>
      <c r="I44" s="52"/>
      <c r="J44" s="52"/>
      <c r="K44" s="52"/>
      <c r="L44" s="52"/>
      <c r="M44" s="52"/>
      <c r="N44" s="52"/>
      <c r="O44" s="52"/>
      <c r="P44" s="52"/>
      <c r="Q44" s="52"/>
      <c r="R44" s="32"/>
      <c r="S44" s="15"/>
      <c r="T44" s="15"/>
      <c r="U44" s="15"/>
      <c r="V44" s="15"/>
      <c r="W44" s="15"/>
      <c r="X44" s="22"/>
    </row>
    <row r="45" spans="2:24" ht="409.5">
      <c r="B45" s="12">
        <v>19</v>
      </c>
      <c r="C45" s="12" t="s">
        <v>195</v>
      </c>
      <c r="D45" s="13" t="s">
        <v>105</v>
      </c>
      <c r="E45" s="13"/>
      <c r="F45" s="13" t="s">
        <v>272</v>
      </c>
      <c r="G45" s="13" t="s">
        <v>358</v>
      </c>
      <c r="H45" s="13" t="s">
        <v>420</v>
      </c>
      <c r="I45" s="16" t="s">
        <v>214</v>
      </c>
      <c r="J45" s="13"/>
      <c r="K45" s="14"/>
      <c r="L45" s="12"/>
      <c r="M45" s="15">
        <v>20509</v>
      </c>
      <c r="N45" s="14"/>
      <c r="O45" s="14">
        <v>0</v>
      </c>
      <c r="P45" s="14"/>
      <c r="Q45" s="15">
        <f>SUM(M45:P45)</f>
        <v>20509</v>
      </c>
      <c r="R45" s="31">
        <v>0</v>
      </c>
      <c r="S45" s="15">
        <v>0</v>
      </c>
      <c r="T45" s="17">
        <v>0</v>
      </c>
      <c r="U45" s="15">
        <v>8588</v>
      </c>
      <c r="V45" s="24">
        <v>11920.98179047742</v>
      </c>
      <c r="W45" s="15">
        <v>0</v>
      </c>
      <c r="X45" s="22">
        <v>0</v>
      </c>
    </row>
    <row r="46" spans="2:24" ht="306">
      <c r="B46" s="12">
        <v>20</v>
      </c>
      <c r="C46" s="12" t="s">
        <v>196</v>
      </c>
      <c r="D46" s="13" t="s">
        <v>106</v>
      </c>
      <c r="E46" s="13" t="s">
        <v>263</v>
      </c>
      <c r="F46" s="13" t="s">
        <v>276</v>
      </c>
      <c r="G46" s="16" t="s">
        <v>359</v>
      </c>
      <c r="H46" s="13" t="s">
        <v>421</v>
      </c>
      <c r="I46" s="16" t="s">
        <v>214</v>
      </c>
      <c r="J46" s="13"/>
      <c r="K46" s="14"/>
      <c r="L46" s="12"/>
      <c r="M46" s="15">
        <v>94912</v>
      </c>
      <c r="N46" s="14"/>
      <c r="O46" s="15">
        <v>7038</v>
      </c>
      <c r="P46" s="14"/>
      <c r="Q46" s="15">
        <f>SUM(M46:P46)</f>
        <v>101950</v>
      </c>
      <c r="R46" s="31">
        <v>0</v>
      </c>
      <c r="S46" s="15">
        <v>0</v>
      </c>
      <c r="T46" s="17">
        <v>60557.03305091999</v>
      </c>
      <c r="U46" s="15">
        <v>0</v>
      </c>
      <c r="V46" s="24">
        <v>34355.24805315485</v>
      </c>
      <c r="W46" s="15">
        <v>0</v>
      </c>
      <c r="X46" s="15">
        <v>7038</v>
      </c>
    </row>
    <row r="47" spans="1:24" ht="18.75" customHeight="1">
      <c r="A47" s="49" t="s">
        <v>185</v>
      </c>
      <c r="B47" s="49"/>
      <c r="C47" s="49"/>
      <c r="D47" s="49"/>
      <c r="E47" s="49"/>
      <c r="F47" s="49"/>
      <c r="G47" s="49"/>
      <c r="H47" s="49"/>
      <c r="I47" s="49"/>
      <c r="J47" s="49"/>
      <c r="K47" s="49"/>
      <c r="L47" s="49"/>
      <c r="M47" s="49"/>
      <c r="N47" s="49"/>
      <c r="O47" s="49"/>
      <c r="P47" s="49"/>
      <c r="Q47" s="49"/>
      <c r="R47" s="32"/>
      <c r="S47" s="15"/>
      <c r="T47" s="15"/>
      <c r="U47" s="15"/>
      <c r="V47" s="15"/>
      <c r="W47" s="15"/>
      <c r="X47" s="22"/>
    </row>
    <row r="48" spans="1:24" ht="27.75" customHeight="1">
      <c r="A48" s="4"/>
      <c r="B48" s="52" t="s">
        <v>65</v>
      </c>
      <c r="C48" s="52"/>
      <c r="D48" s="52"/>
      <c r="E48" s="52"/>
      <c r="F48" s="52"/>
      <c r="G48" s="52"/>
      <c r="H48" s="52"/>
      <c r="I48" s="52"/>
      <c r="J48" s="52"/>
      <c r="K48" s="52"/>
      <c r="L48" s="52"/>
      <c r="M48" s="52"/>
      <c r="N48" s="52"/>
      <c r="O48" s="52"/>
      <c r="P48" s="52"/>
      <c r="Q48" s="52"/>
      <c r="R48" s="32"/>
      <c r="S48" s="15"/>
      <c r="T48" s="15"/>
      <c r="U48" s="15"/>
      <c r="V48" s="15"/>
      <c r="W48" s="15"/>
      <c r="X48" s="22"/>
    </row>
    <row r="49" spans="2:24" ht="76.5">
      <c r="B49" s="12">
        <v>21</v>
      </c>
      <c r="C49" s="12" t="s">
        <v>195</v>
      </c>
      <c r="D49" s="13" t="s">
        <v>107</v>
      </c>
      <c r="E49" s="13"/>
      <c r="F49" s="13" t="s">
        <v>272</v>
      </c>
      <c r="G49" s="13" t="s">
        <v>360</v>
      </c>
      <c r="H49" s="13" t="s">
        <v>422</v>
      </c>
      <c r="I49" s="16" t="s">
        <v>215</v>
      </c>
      <c r="J49" s="13"/>
      <c r="K49" s="14"/>
      <c r="L49" s="12"/>
      <c r="M49" s="15">
        <v>3895</v>
      </c>
      <c r="N49" s="14"/>
      <c r="O49" s="14">
        <v>0</v>
      </c>
      <c r="P49" s="14"/>
      <c r="Q49" s="15">
        <f>SUM(M49:P49)</f>
        <v>3895</v>
      </c>
      <c r="R49" s="31">
        <v>0</v>
      </c>
      <c r="S49" s="15">
        <v>0</v>
      </c>
      <c r="T49" s="17">
        <v>0</v>
      </c>
      <c r="U49" s="15">
        <v>3895</v>
      </c>
      <c r="V49" s="15">
        <v>0</v>
      </c>
      <c r="W49" s="15">
        <v>0</v>
      </c>
      <c r="X49" s="22">
        <v>0</v>
      </c>
    </row>
    <row r="50" spans="2:24" ht="229.5">
      <c r="B50" s="12">
        <v>22</v>
      </c>
      <c r="C50" s="12" t="s">
        <v>196</v>
      </c>
      <c r="D50" s="13" t="s">
        <v>108</v>
      </c>
      <c r="E50" s="13" t="s">
        <v>263</v>
      </c>
      <c r="F50" s="13" t="s">
        <v>277</v>
      </c>
      <c r="G50" s="16" t="s">
        <v>359</v>
      </c>
      <c r="H50" s="13" t="s">
        <v>423</v>
      </c>
      <c r="I50" s="13" t="s">
        <v>215</v>
      </c>
      <c r="J50" s="13"/>
      <c r="K50" s="14"/>
      <c r="L50" s="12"/>
      <c r="M50" s="15">
        <v>28604</v>
      </c>
      <c r="N50" s="14"/>
      <c r="O50" s="15">
        <v>8638</v>
      </c>
      <c r="P50" s="14"/>
      <c r="Q50" s="15">
        <f>SUM(M50:P50)</f>
        <v>37242</v>
      </c>
      <c r="R50" s="31">
        <v>0</v>
      </c>
      <c r="S50" s="15">
        <v>0</v>
      </c>
      <c r="T50" s="17">
        <v>13472.744439508198</v>
      </c>
      <c r="U50" s="15"/>
      <c r="V50" s="24">
        <v>15131.221875</v>
      </c>
      <c r="W50" s="15">
        <v>0</v>
      </c>
      <c r="X50" s="15">
        <v>8638</v>
      </c>
    </row>
    <row r="51" spans="1:24" ht="18" customHeight="1">
      <c r="A51" s="49" t="s">
        <v>186</v>
      </c>
      <c r="B51" s="49"/>
      <c r="C51" s="49"/>
      <c r="D51" s="49"/>
      <c r="E51" s="49"/>
      <c r="F51" s="49"/>
      <c r="G51" s="49"/>
      <c r="H51" s="49"/>
      <c r="I51" s="49"/>
      <c r="J51" s="49"/>
      <c r="K51" s="49"/>
      <c r="L51" s="49"/>
      <c r="M51" s="49"/>
      <c r="N51" s="49"/>
      <c r="O51" s="49"/>
      <c r="P51" s="49"/>
      <c r="Q51" s="49"/>
      <c r="R51" s="32"/>
      <c r="S51" s="15"/>
      <c r="T51" s="15"/>
      <c r="U51" s="15"/>
      <c r="V51" s="15"/>
      <c r="W51" s="15"/>
      <c r="X51" s="22"/>
    </row>
    <row r="52" spans="1:24" ht="12.75">
      <c r="A52" s="4"/>
      <c r="B52" s="52" t="s">
        <v>66</v>
      </c>
      <c r="C52" s="52"/>
      <c r="D52" s="52"/>
      <c r="E52" s="52"/>
      <c r="F52" s="52"/>
      <c r="G52" s="52"/>
      <c r="H52" s="52"/>
      <c r="I52" s="52"/>
      <c r="J52" s="52"/>
      <c r="K52" s="52"/>
      <c r="L52" s="52"/>
      <c r="M52" s="52"/>
      <c r="N52" s="52"/>
      <c r="O52" s="52"/>
      <c r="P52" s="52"/>
      <c r="Q52" s="52"/>
      <c r="R52" s="32"/>
      <c r="S52" s="15"/>
      <c r="T52" s="15"/>
      <c r="U52" s="15"/>
      <c r="V52" s="15"/>
      <c r="W52" s="15"/>
      <c r="X52" s="22"/>
    </row>
    <row r="53" spans="1:24" ht="102">
      <c r="A53" s="2"/>
      <c r="B53" s="12">
        <v>23</v>
      </c>
      <c r="C53" s="12" t="s">
        <v>195</v>
      </c>
      <c r="D53" s="13" t="s">
        <v>109</v>
      </c>
      <c r="E53" s="13"/>
      <c r="F53" s="13" t="s">
        <v>278</v>
      </c>
      <c r="G53" s="13" t="s">
        <v>361</v>
      </c>
      <c r="H53" s="13" t="s">
        <v>424</v>
      </c>
      <c r="I53" s="13" t="s">
        <v>216</v>
      </c>
      <c r="J53" s="13"/>
      <c r="K53" s="16"/>
      <c r="L53" s="12"/>
      <c r="M53" s="15">
        <v>12326</v>
      </c>
      <c r="N53" s="14"/>
      <c r="O53" s="14">
        <v>0</v>
      </c>
      <c r="P53" s="14"/>
      <c r="Q53" s="15">
        <f>SUM(M53:P53)</f>
        <v>12326</v>
      </c>
      <c r="R53" s="31">
        <v>0</v>
      </c>
      <c r="S53" s="15">
        <v>0</v>
      </c>
      <c r="T53" s="17">
        <v>8983.0338955812</v>
      </c>
      <c r="U53" s="15">
        <v>3343</v>
      </c>
      <c r="V53" s="22">
        <v>0</v>
      </c>
      <c r="W53" s="15">
        <v>0</v>
      </c>
      <c r="X53" s="22">
        <v>0</v>
      </c>
    </row>
    <row r="54" spans="1:24" ht="409.5" customHeight="1">
      <c r="A54" s="2"/>
      <c r="B54" s="12">
        <v>24</v>
      </c>
      <c r="C54" s="12" t="s">
        <v>196</v>
      </c>
      <c r="D54" s="13" t="s">
        <v>110</v>
      </c>
      <c r="E54" s="13" t="s">
        <v>263</v>
      </c>
      <c r="F54" s="13" t="s">
        <v>279</v>
      </c>
      <c r="G54" s="16" t="s">
        <v>359</v>
      </c>
      <c r="H54" s="13" t="s">
        <v>425</v>
      </c>
      <c r="I54" s="13" t="s">
        <v>216</v>
      </c>
      <c r="J54" s="13" t="s">
        <v>244</v>
      </c>
      <c r="K54" s="16"/>
      <c r="L54" s="12"/>
      <c r="M54" s="15">
        <v>97039</v>
      </c>
      <c r="N54" s="14"/>
      <c r="O54" s="15">
        <v>2534</v>
      </c>
      <c r="P54" s="14"/>
      <c r="Q54" s="15">
        <f>SUM(M54:P54)</f>
        <v>99573</v>
      </c>
      <c r="R54" s="31">
        <v>12737.6172</v>
      </c>
      <c r="S54" s="15">
        <v>0</v>
      </c>
      <c r="T54" s="17">
        <v>16805.7720859518</v>
      </c>
      <c r="U54" s="15"/>
      <c r="V54" s="23">
        <v>67495.59518115484</v>
      </c>
      <c r="W54" s="15">
        <v>0</v>
      </c>
      <c r="X54" s="15">
        <v>2534</v>
      </c>
    </row>
    <row r="55" spans="1:24" ht="16.5" customHeight="1">
      <c r="A55" s="49" t="s">
        <v>187</v>
      </c>
      <c r="B55" s="49"/>
      <c r="C55" s="49"/>
      <c r="D55" s="49"/>
      <c r="E55" s="49"/>
      <c r="F55" s="49"/>
      <c r="G55" s="49"/>
      <c r="H55" s="49"/>
      <c r="I55" s="49"/>
      <c r="J55" s="49"/>
      <c r="K55" s="49"/>
      <c r="L55" s="49"/>
      <c r="M55" s="49"/>
      <c r="N55" s="49"/>
      <c r="O55" s="49"/>
      <c r="P55" s="49"/>
      <c r="Q55" s="49"/>
      <c r="R55" s="32"/>
      <c r="S55" s="15"/>
      <c r="T55" s="15"/>
      <c r="U55" s="15"/>
      <c r="V55" s="15"/>
      <c r="W55" s="15"/>
      <c r="X55" s="22"/>
    </row>
    <row r="56" spans="1:24" ht="12.75">
      <c r="A56" s="4"/>
      <c r="B56" s="52" t="s">
        <v>67</v>
      </c>
      <c r="C56" s="52"/>
      <c r="D56" s="52"/>
      <c r="E56" s="52"/>
      <c r="F56" s="52"/>
      <c r="G56" s="52"/>
      <c r="H56" s="52"/>
      <c r="I56" s="52"/>
      <c r="J56" s="52"/>
      <c r="K56" s="52"/>
      <c r="L56" s="52"/>
      <c r="M56" s="52"/>
      <c r="N56" s="52"/>
      <c r="O56" s="52"/>
      <c r="P56" s="52"/>
      <c r="Q56" s="52"/>
      <c r="R56" s="32"/>
      <c r="S56" s="15"/>
      <c r="T56" s="15"/>
      <c r="U56" s="15"/>
      <c r="V56" s="15"/>
      <c r="W56" s="15"/>
      <c r="X56" s="22"/>
    </row>
    <row r="57" spans="2:24" ht="216.75">
      <c r="B57" s="12">
        <v>25</v>
      </c>
      <c r="C57" s="12" t="s">
        <v>195</v>
      </c>
      <c r="D57" s="13" t="s">
        <v>111</v>
      </c>
      <c r="E57" s="13"/>
      <c r="F57" s="13" t="s">
        <v>280</v>
      </c>
      <c r="G57" s="16" t="s">
        <v>362</v>
      </c>
      <c r="H57" s="13" t="s">
        <v>426</v>
      </c>
      <c r="I57" s="13" t="s">
        <v>24</v>
      </c>
      <c r="J57" s="13"/>
      <c r="K57" s="16" t="s">
        <v>281</v>
      </c>
      <c r="L57" s="12"/>
      <c r="M57" s="15">
        <v>39390</v>
      </c>
      <c r="N57" s="14"/>
      <c r="O57" s="14">
        <v>0</v>
      </c>
      <c r="P57" s="14"/>
      <c r="Q57" s="15">
        <f>SUM(M57:P57)</f>
        <v>39390</v>
      </c>
      <c r="R57" s="31">
        <v>0</v>
      </c>
      <c r="S57" s="15">
        <v>6576</v>
      </c>
      <c r="T57" s="17">
        <v>4491.5169477906</v>
      </c>
      <c r="U57" s="15">
        <v>937</v>
      </c>
      <c r="V57" s="24">
        <v>2743.296069078296</v>
      </c>
      <c r="W57" s="15">
        <v>24642.18</v>
      </c>
      <c r="X57" s="22">
        <v>0</v>
      </c>
    </row>
    <row r="58" spans="2:24" ht="409.5" customHeight="1">
      <c r="B58" s="12">
        <v>26</v>
      </c>
      <c r="C58" s="12" t="s">
        <v>196</v>
      </c>
      <c r="D58" s="13" t="s">
        <v>112</v>
      </c>
      <c r="E58" s="13" t="s">
        <v>263</v>
      </c>
      <c r="F58" s="13"/>
      <c r="G58" s="16" t="s">
        <v>363</v>
      </c>
      <c r="H58" s="13" t="s">
        <v>427</v>
      </c>
      <c r="I58" s="16" t="s">
        <v>217</v>
      </c>
      <c r="J58" s="13" t="s">
        <v>245</v>
      </c>
      <c r="K58" s="14"/>
      <c r="L58" s="12"/>
      <c r="M58" s="15">
        <v>39064</v>
      </c>
      <c r="N58" s="14"/>
      <c r="O58" s="15">
        <v>2213</v>
      </c>
      <c r="P58" s="14"/>
      <c r="Q58" s="15">
        <f>SUM(M58:P58)</f>
        <v>41277</v>
      </c>
      <c r="R58" s="31">
        <v>12737.6172</v>
      </c>
      <c r="S58" s="15"/>
      <c r="T58" s="17">
        <v>0</v>
      </c>
      <c r="U58" s="15">
        <v>0</v>
      </c>
      <c r="V58" s="24">
        <v>26326.345640293115</v>
      </c>
      <c r="W58" s="15">
        <v>0</v>
      </c>
      <c r="X58" s="15">
        <v>2213</v>
      </c>
    </row>
    <row r="59" spans="1:24" ht="21.75" customHeight="1">
      <c r="A59" s="49" t="s">
        <v>313</v>
      </c>
      <c r="B59" s="49"/>
      <c r="C59" s="49"/>
      <c r="D59" s="49"/>
      <c r="E59" s="49"/>
      <c r="F59" s="49"/>
      <c r="G59" s="49"/>
      <c r="H59" s="49"/>
      <c r="I59" s="49"/>
      <c r="J59" s="49"/>
      <c r="K59" s="49"/>
      <c r="L59" s="49"/>
      <c r="M59" s="49"/>
      <c r="N59" s="49"/>
      <c r="O59" s="49"/>
      <c r="P59" s="49"/>
      <c r="Q59" s="49"/>
      <c r="R59" s="32"/>
      <c r="S59" s="15"/>
      <c r="T59" s="15"/>
      <c r="U59" s="15"/>
      <c r="V59" s="15"/>
      <c r="W59" s="15"/>
      <c r="X59" s="22"/>
    </row>
    <row r="60" spans="1:24" ht="12.75">
      <c r="A60" s="4"/>
      <c r="B60" s="52" t="s">
        <v>68</v>
      </c>
      <c r="C60" s="52"/>
      <c r="D60" s="52"/>
      <c r="E60" s="52"/>
      <c r="F60" s="52"/>
      <c r="G60" s="52"/>
      <c r="H60" s="52"/>
      <c r="I60" s="52"/>
      <c r="J60" s="52"/>
      <c r="K60" s="52"/>
      <c r="L60" s="52"/>
      <c r="M60" s="52"/>
      <c r="N60" s="52"/>
      <c r="O60" s="52"/>
      <c r="P60" s="52"/>
      <c r="Q60" s="52"/>
      <c r="R60" s="32"/>
      <c r="S60" s="15"/>
      <c r="T60" s="15"/>
      <c r="U60" s="15"/>
      <c r="V60" s="15"/>
      <c r="W60" s="15"/>
      <c r="X60" s="22"/>
    </row>
    <row r="61" spans="1:24" ht="76.5">
      <c r="A61" s="2"/>
      <c r="B61" s="12">
        <v>27</v>
      </c>
      <c r="C61" s="12" t="s">
        <v>195</v>
      </c>
      <c r="D61" s="13" t="s">
        <v>164</v>
      </c>
      <c r="E61" s="13"/>
      <c r="F61" s="13" t="s">
        <v>26</v>
      </c>
      <c r="G61" s="16" t="s">
        <v>364</v>
      </c>
      <c r="H61" s="13" t="s">
        <v>428</v>
      </c>
      <c r="I61" s="13" t="s">
        <v>218</v>
      </c>
      <c r="J61" s="13"/>
      <c r="K61" s="16"/>
      <c r="L61" s="12"/>
      <c r="M61" s="15">
        <f>SUM(R61:W61)</f>
        <v>0</v>
      </c>
      <c r="N61" s="14"/>
      <c r="O61" s="14">
        <v>0</v>
      </c>
      <c r="P61" s="14"/>
      <c r="Q61" s="15">
        <f>SUM(M61:P61)</f>
        <v>0</v>
      </c>
      <c r="R61" s="31">
        <v>0</v>
      </c>
      <c r="S61" s="15">
        <v>0</v>
      </c>
      <c r="T61" s="17">
        <v>0</v>
      </c>
      <c r="U61" s="15">
        <v>0</v>
      </c>
      <c r="V61" s="24">
        <v>0</v>
      </c>
      <c r="W61" s="15">
        <v>0</v>
      </c>
      <c r="X61" s="22">
        <v>0</v>
      </c>
    </row>
    <row r="62" spans="1:24" ht="114.75">
      <c r="A62" s="2"/>
      <c r="B62" s="12">
        <v>28</v>
      </c>
      <c r="C62" s="12" t="s">
        <v>196</v>
      </c>
      <c r="D62" s="13" t="s">
        <v>113</v>
      </c>
      <c r="E62" s="13"/>
      <c r="F62" s="13" t="s">
        <v>282</v>
      </c>
      <c r="G62" s="16" t="s">
        <v>364</v>
      </c>
      <c r="H62" s="16" t="s">
        <v>429</v>
      </c>
      <c r="I62" s="13" t="s">
        <v>218</v>
      </c>
      <c r="J62" s="13"/>
      <c r="K62" s="16"/>
      <c r="L62" s="12"/>
      <c r="M62" s="15">
        <f>SUM(R62:W62)</f>
        <v>18805.686120000002</v>
      </c>
      <c r="N62" s="14"/>
      <c r="O62" s="14">
        <v>0</v>
      </c>
      <c r="P62" s="14"/>
      <c r="Q62" s="15">
        <f>SUM(M62:P62)</f>
        <v>18805.686120000002</v>
      </c>
      <c r="R62" s="31">
        <v>0</v>
      </c>
      <c r="S62" s="15">
        <v>0</v>
      </c>
      <c r="T62" s="17">
        <v>4491</v>
      </c>
      <c r="U62" s="15">
        <v>0</v>
      </c>
      <c r="V62" s="24">
        <v>14314.686120000002</v>
      </c>
      <c r="W62" s="15">
        <v>0</v>
      </c>
      <c r="X62" s="22">
        <v>0</v>
      </c>
    </row>
    <row r="63" spans="1:24" ht="18" customHeight="1">
      <c r="A63" s="49" t="s">
        <v>191</v>
      </c>
      <c r="B63" s="49"/>
      <c r="C63" s="49"/>
      <c r="D63" s="49"/>
      <c r="E63" s="49"/>
      <c r="F63" s="49"/>
      <c r="G63" s="49"/>
      <c r="H63" s="49"/>
      <c r="I63" s="49"/>
      <c r="J63" s="49"/>
      <c r="K63" s="49"/>
      <c r="L63" s="49"/>
      <c r="M63" s="49"/>
      <c r="N63" s="49"/>
      <c r="O63" s="49"/>
      <c r="P63" s="49"/>
      <c r="Q63" s="49"/>
      <c r="R63" s="32"/>
      <c r="S63" s="15"/>
      <c r="T63" s="15"/>
      <c r="U63" s="15"/>
      <c r="V63" s="15"/>
      <c r="W63" s="15"/>
      <c r="X63" s="22"/>
    </row>
    <row r="64" spans="1:24" ht="18" customHeight="1">
      <c r="A64" s="4"/>
      <c r="B64" s="52" t="s">
        <v>69</v>
      </c>
      <c r="C64" s="52"/>
      <c r="D64" s="52"/>
      <c r="E64" s="52"/>
      <c r="F64" s="52"/>
      <c r="G64" s="52"/>
      <c r="H64" s="52"/>
      <c r="I64" s="52"/>
      <c r="J64" s="52"/>
      <c r="K64" s="52"/>
      <c r="L64" s="52"/>
      <c r="M64" s="52"/>
      <c r="N64" s="52"/>
      <c r="O64" s="52"/>
      <c r="P64" s="52"/>
      <c r="Q64" s="52"/>
      <c r="R64" s="32"/>
      <c r="S64" s="15"/>
      <c r="T64" s="15"/>
      <c r="U64" s="15"/>
      <c r="V64" s="15"/>
      <c r="W64" s="15"/>
      <c r="X64" s="22"/>
    </row>
    <row r="65" spans="2:24" ht="127.5">
      <c r="B65" s="12">
        <v>29</v>
      </c>
      <c r="C65" s="12" t="s">
        <v>195</v>
      </c>
      <c r="D65" s="13" t="s">
        <v>114</v>
      </c>
      <c r="E65" s="13"/>
      <c r="F65" s="13" t="s">
        <v>272</v>
      </c>
      <c r="G65" s="13" t="s">
        <v>365</v>
      </c>
      <c r="H65" s="13" t="s">
        <v>428</v>
      </c>
      <c r="I65" s="13" t="s">
        <v>219</v>
      </c>
      <c r="J65" s="13"/>
      <c r="K65" s="14"/>
      <c r="L65" s="12"/>
      <c r="M65" s="15">
        <v>1811</v>
      </c>
      <c r="N65" s="14"/>
      <c r="O65" s="14">
        <v>0</v>
      </c>
      <c r="P65" s="14"/>
      <c r="Q65" s="15">
        <f>SUM(M65:P65)</f>
        <v>1811</v>
      </c>
      <c r="R65" s="31">
        <v>0</v>
      </c>
      <c r="S65" s="15">
        <v>0</v>
      </c>
      <c r="T65" s="17">
        <v>0</v>
      </c>
      <c r="U65" s="15">
        <v>1811</v>
      </c>
      <c r="V65" s="15">
        <v>0</v>
      </c>
      <c r="W65" s="15">
        <v>0</v>
      </c>
      <c r="X65" s="22">
        <v>0</v>
      </c>
    </row>
    <row r="66" spans="2:24" ht="395.25">
      <c r="B66" s="12">
        <v>30</v>
      </c>
      <c r="C66" s="12" t="s">
        <v>196</v>
      </c>
      <c r="D66" s="13" t="s">
        <v>165</v>
      </c>
      <c r="E66" s="13" t="s">
        <v>431</v>
      </c>
      <c r="F66" s="13" t="s">
        <v>283</v>
      </c>
      <c r="G66" s="16" t="s">
        <v>363</v>
      </c>
      <c r="H66" s="16" t="s">
        <v>430</v>
      </c>
      <c r="I66" s="13" t="s">
        <v>220</v>
      </c>
      <c r="J66" s="13"/>
      <c r="K66" s="14"/>
      <c r="L66" s="12"/>
      <c r="M66" s="15">
        <v>59998</v>
      </c>
      <c r="N66" s="14"/>
      <c r="O66" s="15">
        <v>29801</v>
      </c>
      <c r="P66" s="14"/>
      <c r="Q66" s="15">
        <f>SUM(M66:P66)</f>
        <v>89799</v>
      </c>
      <c r="R66" s="31">
        <v>0</v>
      </c>
      <c r="S66" s="15">
        <v>0</v>
      </c>
      <c r="T66" s="17">
        <v>42593.3737982424</v>
      </c>
      <c r="U66" s="15">
        <v>0</v>
      </c>
      <c r="V66" s="24">
        <v>12706.265148643544</v>
      </c>
      <c r="W66" s="15">
        <v>4698.12</v>
      </c>
      <c r="X66" s="15">
        <v>29801</v>
      </c>
    </row>
    <row r="67" spans="1:24" ht="21" customHeight="1">
      <c r="A67" s="49" t="s">
        <v>188</v>
      </c>
      <c r="B67" s="49"/>
      <c r="C67" s="49"/>
      <c r="D67" s="49"/>
      <c r="E67" s="49"/>
      <c r="F67" s="49"/>
      <c r="G67" s="49"/>
      <c r="H67" s="49"/>
      <c r="I67" s="49"/>
      <c r="J67" s="49"/>
      <c r="K67" s="49"/>
      <c r="L67" s="49"/>
      <c r="M67" s="49"/>
      <c r="N67" s="49"/>
      <c r="O67" s="49"/>
      <c r="P67" s="49"/>
      <c r="Q67" s="49"/>
      <c r="R67" s="32"/>
      <c r="S67" s="15"/>
      <c r="T67" s="15"/>
      <c r="U67" s="15"/>
      <c r="V67" s="15"/>
      <c r="W67" s="15"/>
      <c r="X67" s="22"/>
    </row>
    <row r="68" spans="1:24" ht="12.75">
      <c r="A68" s="4"/>
      <c r="B68" s="52" t="s">
        <v>70</v>
      </c>
      <c r="C68" s="52"/>
      <c r="D68" s="52"/>
      <c r="E68" s="52"/>
      <c r="F68" s="52"/>
      <c r="G68" s="52"/>
      <c r="H68" s="52"/>
      <c r="I68" s="52"/>
      <c r="J68" s="52"/>
      <c r="K68" s="52"/>
      <c r="L68" s="52"/>
      <c r="M68" s="52"/>
      <c r="N68" s="52"/>
      <c r="O68" s="52"/>
      <c r="P68" s="52"/>
      <c r="Q68" s="52"/>
      <c r="R68" s="32"/>
      <c r="S68" s="15"/>
      <c r="T68" s="15"/>
      <c r="U68" s="15"/>
      <c r="V68" s="15"/>
      <c r="W68" s="15"/>
      <c r="X68" s="22"/>
    </row>
    <row r="69" spans="2:24" ht="331.5" customHeight="1">
      <c r="B69" s="12">
        <v>31</v>
      </c>
      <c r="C69" s="12" t="s">
        <v>195</v>
      </c>
      <c r="D69" s="13" t="s">
        <v>166</v>
      </c>
      <c r="E69" s="13"/>
      <c r="F69" s="13" t="s">
        <v>272</v>
      </c>
      <c r="G69" s="13" t="s">
        <v>366</v>
      </c>
      <c r="H69" s="13" t="s">
        <v>432</v>
      </c>
      <c r="I69" s="16" t="s">
        <v>221</v>
      </c>
      <c r="J69" s="13" t="s">
        <v>246</v>
      </c>
      <c r="K69" s="14"/>
      <c r="L69" s="12"/>
      <c r="M69" s="15">
        <v>15296</v>
      </c>
      <c r="N69" s="14"/>
      <c r="O69" s="14">
        <v>0</v>
      </c>
      <c r="P69" s="14"/>
      <c r="Q69" s="15">
        <f>SUM(M69:P69)</f>
        <v>15296</v>
      </c>
      <c r="R69" s="31">
        <v>12484.8</v>
      </c>
      <c r="S69" s="15">
        <v>0</v>
      </c>
      <c r="T69" s="17">
        <v>0</v>
      </c>
      <c r="U69" s="15">
        <v>2811</v>
      </c>
      <c r="V69" s="15">
        <v>0</v>
      </c>
      <c r="W69" s="15">
        <v>0</v>
      </c>
      <c r="X69" s="22">
        <v>0</v>
      </c>
    </row>
    <row r="70" spans="2:24" ht="216.75">
      <c r="B70" s="12">
        <v>32</v>
      </c>
      <c r="C70" s="12" t="s">
        <v>196</v>
      </c>
      <c r="D70" s="13" t="s">
        <v>115</v>
      </c>
      <c r="E70" s="13" t="s">
        <v>285</v>
      </c>
      <c r="F70" s="13" t="s">
        <v>284</v>
      </c>
      <c r="G70" s="16" t="s">
        <v>359</v>
      </c>
      <c r="H70" s="16" t="s">
        <v>433</v>
      </c>
      <c r="I70" s="13" t="s">
        <v>221</v>
      </c>
      <c r="J70" s="13"/>
      <c r="K70" s="14"/>
      <c r="L70" s="12"/>
      <c r="M70" s="15">
        <v>51182</v>
      </c>
      <c r="N70" s="14"/>
      <c r="O70" s="15">
        <v>7034</v>
      </c>
      <c r="P70" s="14"/>
      <c r="Q70" s="15">
        <f>SUM(M70:P70)</f>
        <v>58216</v>
      </c>
      <c r="R70" s="31">
        <v>0</v>
      </c>
      <c r="S70" s="15">
        <v>0</v>
      </c>
      <c r="T70" s="17">
        <v>42593.3737982424</v>
      </c>
      <c r="U70" s="15">
        <v>0</v>
      </c>
      <c r="V70" s="24">
        <v>8588.812013288712</v>
      </c>
      <c r="W70" s="15">
        <v>0</v>
      </c>
      <c r="X70" s="15">
        <v>7034</v>
      </c>
    </row>
    <row r="71" spans="1:24" ht="24" customHeight="1">
      <c r="A71" s="49" t="s">
        <v>312</v>
      </c>
      <c r="B71" s="49"/>
      <c r="C71" s="49"/>
      <c r="D71" s="49"/>
      <c r="E71" s="49"/>
      <c r="F71" s="49"/>
      <c r="G71" s="49"/>
      <c r="H71" s="49"/>
      <c r="I71" s="49"/>
      <c r="J71" s="49"/>
      <c r="K71" s="49"/>
      <c r="L71" s="49"/>
      <c r="M71" s="49"/>
      <c r="N71" s="49"/>
      <c r="O71" s="49"/>
      <c r="P71" s="49"/>
      <c r="Q71" s="49"/>
      <c r="R71" s="32"/>
      <c r="S71" s="15"/>
      <c r="T71" s="15"/>
      <c r="U71" s="15"/>
      <c r="V71" s="15"/>
      <c r="W71" s="15"/>
      <c r="X71" s="22"/>
    </row>
    <row r="72" spans="1:24" ht="24" customHeight="1">
      <c r="A72" s="4"/>
      <c r="B72" s="52" t="s">
        <v>71</v>
      </c>
      <c r="C72" s="52"/>
      <c r="D72" s="52"/>
      <c r="E72" s="52"/>
      <c r="F72" s="52"/>
      <c r="G72" s="52"/>
      <c r="H72" s="52"/>
      <c r="I72" s="52"/>
      <c r="J72" s="52"/>
      <c r="K72" s="52"/>
      <c r="L72" s="52"/>
      <c r="M72" s="52"/>
      <c r="N72" s="52"/>
      <c r="O72" s="52"/>
      <c r="P72" s="52"/>
      <c r="Q72" s="52"/>
      <c r="R72" s="32"/>
      <c r="S72" s="15"/>
      <c r="T72" s="15"/>
      <c r="U72" s="15"/>
      <c r="V72" s="15"/>
      <c r="W72" s="15"/>
      <c r="X72" s="22"/>
    </row>
    <row r="73" spans="2:24" ht="255">
      <c r="B73" s="12">
        <v>33</v>
      </c>
      <c r="C73" s="12" t="s">
        <v>196</v>
      </c>
      <c r="D73" s="13" t="s">
        <v>167</v>
      </c>
      <c r="E73" s="13" t="s">
        <v>285</v>
      </c>
      <c r="F73" s="13" t="s">
        <v>286</v>
      </c>
      <c r="G73" s="16" t="s">
        <v>364</v>
      </c>
      <c r="H73" s="13" t="s">
        <v>434</v>
      </c>
      <c r="I73" s="16" t="s">
        <v>222</v>
      </c>
      <c r="J73" s="13"/>
      <c r="K73" s="14"/>
      <c r="L73" s="12"/>
      <c r="M73" s="15">
        <v>8606</v>
      </c>
      <c r="N73" s="14"/>
      <c r="O73" s="15">
        <v>4072</v>
      </c>
      <c r="P73" s="14"/>
      <c r="Q73" s="15">
        <f>SUM(M73:P73)</f>
        <v>12678</v>
      </c>
      <c r="R73" s="31">
        <v>0</v>
      </c>
      <c r="S73" s="15">
        <v>0</v>
      </c>
      <c r="T73" s="17">
        <v>4490.9148131694</v>
      </c>
      <c r="U73" s="15">
        <v>0</v>
      </c>
      <c r="V73" s="15">
        <v>4115</v>
      </c>
      <c r="W73" s="15">
        <v>0</v>
      </c>
      <c r="X73" s="15">
        <v>4072</v>
      </c>
    </row>
    <row r="74" spans="1:24" ht="19.5" customHeight="1">
      <c r="A74" s="49" t="s">
        <v>189</v>
      </c>
      <c r="B74" s="49"/>
      <c r="C74" s="49"/>
      <c r="D74" s="49"/>
      <c r="E74" s="49"/>
      <c r="F74" s="49"/>
      <c r="G74" s="49"/>
      <c r="H74" s="49"/>
      <c r="I74" s="49"/>
      <c r="J74" s="49"/>
      <c r="K74" s="49"/>
      <c r="L74" s="49"/>
      <c r="M74" s="49"/>
      <c r="N74" s="49"/>
      <c r="O74" s="49"/>
      <c r="P74" s="49"/>
      <c r="Q74" s="49"/>
      <c r="R74" s="32"/>
      <c r="S74" s="15"/>
      <c r="T74" s="15"/>
      <c r="U74" s="15"/>
      <c r="V74" s="15"/>
      <c r="W74" s="15"/>
      <c r="X74" s="22"/>
    </row>
    <row r="75" spans="1:24" ht="12.75">
      <c r="A75" s="4"/>
      <c r="B75" s="52" t="s">
        <v>72</v>
      </c>
      <c r="C75" s="52"/>
      <c r="D75" s="52"/>
      <c r="E75" s="52"/>
      <c r="F75" s="52"/>
      <c r="G75" s="52"/>
      <c r="H75" s="52"/>
      <c r="I75" s="52"/>
      <c r="J75" s="52"/>
      <c r="K75" s="52"/>
      <c r="L75" s="52"/>
      <c r="M75" s="52"/>
      <c r="N75" s="52"/>
      <c r="O75" s="52"/>
      <c r="P75" s="52"/>
      <c r="Q75" s="52"/>
      <c r="R75" s="32"/>
      <c r="S75" s="15"/>
      <c r="T75" s="15"/>
      <c r="U75" s="15"/>
      <c r="V75" s="15"/>
      <c r="W75" s="15"/>
      <c r="X75" s="22"/>
    </row>
    <row r="76" spans="2:24" ht="140.25">
      <c r="B76" s="12">
        <v>34</v>
      </c>
      <c r="C76" s="12" t="s">
        <v>195</v>
      </c>
      <c r="D76" s="13" t="s">
        <v>116</v>
      </c>
      <c r="E76" s="13"/>
      <c r="F76" s="13" t="s">
        <v>272</v>
      </c>
      <c r="G76" s="13" t="s">
        <v>367</v>
      </c>
      <c r="H76" s="13" t="s">
        <v>435</v>
      </c>
      <c r="I76" s="13" t="s">
        <v>223</v>
      </c>
      <c r="J76" s="13"/>
      <c r="K76" s="14"/>
      <c r="L76" s="12"/>
      <c r="M76" s="15">
        <v>18571</v>
      </c>
      <c r="N76" s="14"/>
      <c r="O76" s="14">
        <v>0</v>
      </c>
      <c r="P76" s="14"/>
      <c r="Q76" s="15">
        <f>SUM(M76:P76)</f>
        <v>18571</v>
      </c>
      <c r="R76" s="31">
        <v>0</v>
      </c>
      <c r="S76" s="15">
        <v>0</v>
      </c>
      <c r="T76" s="17">
        <v>0</v>
      </c>
      <c r="U76" s="15">
        <v>5129</v>
      </c>
      <c r="V76" s="15">
        <v>0</v>
      </c>
      <c r="W76" s="15">
        <v>13441.56</v>
      </c>
      <c r="X76" s="22">
        <v>0</v>
      </c>
    </row>
    <row r="77" spans="2:24" ht="409.5" customHeight="1">
      <c r="B77" s="12">
        <v>35</v>
      </c>
      <c r="C77" s="12" t="s">
        <v>196</v>
      </c>
      <c r="D77" s="13" t="s">
        <v>117</v>
      </c>
      <c r="E77" s="13" t="s">
        <v>285</v>
      </c>
      <c r="F77" s="13" t="s">
        <v>287</v>
      </c>
      <c r="G77" s="16" t="s">
        <v>359</v>
      </c>
      <c r="H77" s="13" t="s">
        <v>436</v>
      </c>
      <c r="I77" s="16" t="s">
        <v>224</v>
      </c>
      <c r="J77" s="13" t="s">
        <v>341</v>
      </c>
      <c r="K77" s="14"/>
      <c r="L77" s="12"/>
      <c r="M77" s="15">
        <v>34282</v>
      </c>
      <c r="N77" s="14"/>
      <c r="O77" s="15">
        <v>4233</v>
      </c>
      <c r="P77" s="14"/>
      <c r="Q77" s="15">
        <f>SUM(M77:P77)</f>
        <v>38515</v>
      </c>
      <c r="R77" s="31">
        <v>12737.6172</v>
      </c>
      <c r="S77" s="15">
        <v>0</v>
      </c>
      <c r="T77" s="17">
        <v>10092.83884182</v>
      </c>
      <c r="U77" s="15">
        <v>0</v>
      </c>
      <c r="V77" s="24">
        <v>11451.749066644355</v>
      </c>
      <c r="W77" s="15">
        <v>0</v>
      </c>
      <c r="X77" s="15">
        <v>4233</v>
      </c>
    </row>
    <row r="78" spans="1:24" ht="21.75" customHeight="1">
      <c r="A78" s="49" t="s">
        <v>311</v>
      </c>
      <c r="B78" s="49"/>
      <c r="C78" s="49"/>
      <c r="D78" s="49"/>
      <c r="E78" s="49"/>
      <c r="F78" s="49"/>
      <c r="G78" s="49"/>
      <c r="H78" s="49"/>
      <c r="I78" s="49"/>
      <c r="J78" s="49"/>
      <c r="K78" s="49"/>
      <c r="L78" s="49"/>
      <c r="M78" s="49"/>
      <c r="N78" s="49"/>
      <c r="O78" s="49"/>
      <c r="P78" s="49"/>
      <c r="Q78" s="49"/>
      <c r="R78" s="32"/>
      <c r="S78" s="15"/>
      <c r="T78" s="15"/>
      <c r="U78" s="15"/>
      <c r="V78" s="15"/>
      <c r="W78" s="15"/>
      <c r="X78" s="22"/>
    </row>
    <row r="79" spans="1:24" ht="12.75">
      <c r="A79" s="4"/>
      <c r="B79" s="52" t="s">
        <v>73</v>
      </c>
      <c r="C79" s="52"/>
      <c r="D79" s="52"/>
      <c r="E79" s="52"/>
      <c r="F79" s="52"/>
      <c r="G79" s="52"/>
      <c r="H79" s="52"/>
      <c r="I79" s="52"/>
      <c r="J79" s="52"/>
      <c r="K79" s="52"/>
      <c r="L79" s="52"/>
      <c r="M79" s="52"/>
      <c r="N79" s="52"/>
      <c r="O79" s="52"/>
      <c r="P79" s="52"/>
      <c r="Q79" s="52"/>
      <c r="R79" s="32"/>
      <c r="S79" s="15"/>
      <c r="T79" s="15"/>
      <c r="U79" s="15"/>
      <c r="V79" s="15"/>
      <c r="W79" s="15"/>
      <c r="X79" s="22"/>
    </row>
    <row r="80" spans="2:24" ht="409.5" customHeight="1">
      <c r="B80" s="12">
        <v>36</v>
      </c>
      <c r="C80" s="12" t="s">
        <v>196</v>
      </c>
      <c r="D80" s="13" t="s">
        <v>118</v>
      </c>
      <c r="E80" s="13" t="s">
        <v>225</v>
      </c>
      <c r="F80" s="16" t="s">
        <v>226</v>
      </c>
      <c r="G80" s="13" t="s">
        <v>226</v>
      </c>
      <c r="H80" s="13" t="s">
        <v>437</v>
      </c>
      <c r="I80" s="16" t="s">
        <v>226</v>
      </c>
      <c r="J80" s="13"/>
      <c r="K80" s="16"/>
      <c r="L80" s="12"/>
      <c r="M80" s="14">
        <v>976</v>
      </c>
      <c r="N80" s="14"/>
      <c r="O80" s="17">
        <v>124181</v>
      </c>
      <c r="P80" s="18"/>
      <c r="Q80" s="17">
        <f>SUM(M80:P80)</f>
        <v>125157</v>
      </c>
      <c r="R80" s="31">
        <v>0</v>
      </c>
      <c r="S80" s="15">
        <v>0</v>
      </c>
      <c r="T80" s="17">
        <v>0</v>
      </c>
      <c r="U80" s="15">
        <v>0</v>
      </c>
      <c r="V80" s="24">
        <v>975.6699683120762</v>
      </c>
      <c r="W80" s="15">
        <v>0</v>
      </c>
      <c r="X80" s="15">
        <v>124181</v>
      </c>
    </row>
    <row r="81" spans="1:24" ht="18.75" customHeight="1">
      <c r="A81" s="49" t="s">
        <v>190</v>
      </c>
      <c r="B81" s="49"/>
      <c r="C81" s="49"/>
      <c r="D81" s="49"/>
      <c r="E81" s="49"/>
      <c r="F81" s="49"/>
      <c r="G81" s="49"/>
      <c r="H81" s="49"/>
      <c r="I81" s="49"/>
      <c r="J81" s="49"/>
      <c r="K81" s="49"/>
      <c r="L81" s="49"/>
      <c r="M81" s="49"/>
      <c r="N81" s="49"/>
      <c r="O81" s="49"/>
      <c r="P81" s="49"/>
      <c r="Q81" s="49"/>
      <c r="R81" s="32"/>
      <c r="S81" s="15"/>
      <c r="T81" s="15"/>
      <c r="U81" s="15"/>
      <c r="V81" s="15"/>
      <c r="W81" s="15"/>
      <c r="X81" s="22"/>
    </row>
    <row r="82" spans="1:24" ht="12.75">
      <c r="A82" s="4"/>
      <c r="B82" s="52" t="s">
        <v>74</v>
      </c>
      <c r="C82" s="52"/>
      <c r="D82" s="52"/>
      <c r="E82" s="52"/>
      <c r="F82" s="52"/>
      <c r="G82" s="52"/>
      <c r="H82" s="52"/>
      <c r="I82" s="52"/>
      <c r="J82" s="52"/>
      <c r="K82" s="52"/>
      <c r="L82" s="52"/>
      <c r="M82" s="52"/>
      <c r="N82" s="52"/>
      <c r="O82" s="52"/>
      <c r="P82" s="52"/>
      <c r="Q82" s="52"/>
      <c r="R82" s="32"/>
      <c r="S82" s="15"/>
      <c r="T82" s="15"/>
      <c r="U82" s="15"/>
      <c r="V82" s="15"/>
      <c r="W82" s="15"/>
      <c r="X82" s="22"/>
    </row>
    <row r="83" spans="2:24" ht="280.5">
      <c r="B83" s="12">
        <v>37</v>
      </c>
      <c r="C83" s="12" t="s">
        <v>195</v>
      </c>
      <c r="D83" s="14" t="s">
        <v>119</v>
      </c>
      <c r="E83" s="14"/>
      <c r="F83" s="14" t="s">
        <v>288</v>
      </c>
      <c r="G83" s="14" t="s">
        <v>288</v>
      </c>
      <c r="H83" s="14" t="s">
        <v>438</v>
      </c>
      <c r="I83" s="14" t="s">
        <v>288</v>
      </c>
      <c r="J83" s="14"/>
      <c r="K83" s="14"/>
      <c r="L83" s="12"/>
      <c r="M83" s="15">
        <v>4115</v>
      </c>
      <c r="N83" s="14"/>
      <c r="O83" s="14">
        <v>0</v>
      </c>
      <c r="P83" s="14"/>
      <c r="Q83" s="15">
        <f>SUM(M83:P83)</f>
        <v>4115</v>
      </c>
      <c r="R83" s="31">
        <v>0</v>
      </c>
      <c r="S83" s="15">
        <v>0</v>
      </c>
      <c r="T83" s="17">
        <v>0</v>
      </c>
      <c r="U83" s="15">
        <v>0</v>
      </c>
      <c r="V83" s="24">
        <v>4115</v>
      </c>
      <c r="W83" s="15">
        <v>0</v>
      </c>
      <c r="X83" s="22">
        <v>0</v>
      </c>
    </row>
    <row r="84" spans="1:24" ht="21.75" customHeight="1">
      <c r="A84" s="49" t="s">
        <v>192</v>
      </c>
      <c r="B84" s="49"/>
      <c r="C84" s="49"/>
      <c r="D84" s="49"/>
      <c r="E84" s="49"/>
      <c r="F84" s="49"/>
      <c r="G84" s="49"/>
      <c r="H84" s="49"/>
      <c r="I84" s="49"/>
      <c r="J84" s="49"/>
      <c r="K84" s="49"/>
      <c r="L84" s="49"/>
      <c r="M84" s="49"/>
      <c r="N84" s="49"/>
      <c r="O84" s="49"/>
      <c r="P84" s="49"/>
      <c r="Q84" s="49"/>
      <c r="R84" s="32"/>
      <c r="S84" s="15"/>
      <c r="T84" s="15"/>
      <c r="U84" s="15"/>
      <c r="V84" s="15"/>
      <c r="W84" s="15"/>
      <c r="X84" s="22"/>
    </row>
    <row r="85" spans="1:24" ht="12.75">
      <c r="A85" s="4"/>
      <c r="B85" s="52" t="s">
        <v>75</v>
      </c>
      <c r="C85" s="52"/>
      <c r="D85" s="52"/>
      <c r="E85" s="52"/>
      <c r="F85" s="52"/>
      <c r="G85" s="52"/>
      <c r="H85" s="52"/>
      <c r="I85" s="52"/>
      <c r="J85" s="52"/>
      <c r="K85" s="52"/>
      <c r="L85" s="52"/>
      <c r="M85" s="52"/>
      <c r="N85" s="52"/>
      <c r="O85" s="52"/>
      <c r="P85" s="52"/>
      <c r="Q85" s="52"/>
      <c r="R85" s="32"/>
      <c r="S85" s="15"/>
      <c r="T85" s="15"/>
      <c r="U85" s="15"/>
      <c r="V85" s="15"/>
      <c r="W85" s="15"/>
      <c r="X85" s="22"/>
    </row>
    <row r="86" spans="2:24" ht="357">
      <c r="B86" s="12">
        <v>38</v>
      </c>
      <c r="C86" s="12" t="s">
        <v>195</v>
      </c>
      <c r="D86" s="13" t="s">
        <v>120</v>
      </c>
      <c r="E86" s="13"/>
      <c r="F86" s="13" t="s">
        <v>272</v>
      </c>
      <c r="G86" s="16" t="s">
        <v>364</v>
      </c>
      <c r="H86" s="13" t="s">
        <v>91</v>
      </c>
      <c r="I86" s="16" t="s">
        <v>227</v>
      </c>
      <c r="J86" s="13"/>
      <c r="K86" s="14"/>
      <c r="L86" s="12"/>
      <c r="M86" s="15">
        <v>12387</v>
      </c>
      <c r="N86" s="14"/>
      <c r="O86" s="14">
        <v>0</v>
      </c>
      <c r="P86" s="14"/>
      <c r="Q86" s="15">
        <f>SUM(M86:P86)</f>
        <v>12387</v>
      </c>
      <c r="R86" s="31">
        <v>0</v>
      </c>
      <c r="S86" s="15">
        <v>0</v>
      </c>
      <c r="T86" s="17">
        <v>0</v>
      </c>
      <c r="U86" s="15">
        <v>0</v>
      </c>
      <c r="V86" s="24">
        <v>12387.416127744695</v>
      </c>
      <c r="W86" s="15">
        <v>0</v>
      </c>
      <c r="X86" s="22">
        <v>0</v>
      </c>
    </row>
    <row r="87" spans="2:24" ht="409.5" customHeight="1">
      <c r="B87" s="12">
        <v>39</v>
      </c>
      <c r="C87" s="12" t="s">
        <v>196</v>
      </c>
      <c r="D87" s="13" t="s">
        <v>121</v>
      </c>
      <c r="E87" s="13" t="s">
        <v>285</v>
      </c>
      <c r="F87" s="13" t="s">
        <v>289</v>
      </c>
      <c r="G87" s="16" t="s">
        <v>364</v>
      </c>
      <c r="H87" s="13" t="s">
        <v>387</v>
      </c>
      <c r="I87" s="13" t="s">
        <v>227</v>
      </c>
      <c r="J87" s="13" t="s">
        <v>342</v>
      </c>
      <c r="K87" s="14"/>
      <c r="L87" s="12"/>
      <c r="M87" s="15">
        <v>56718</v>
      </c>
      <c r="N87" s="14"/>
      <c r="O87" s="15">
        <v>4842</v>
      </c>
      <c r="P87" s="19"/>
      <c r="Q87" s="15">
        <f>SUM(M87:P87)</f>
        <v>61560</v>
      </c>
      <c r="R87" s="31">
        <v>12737.6172</v>
      </c>
      <c r="S87" s="15">
        <v>0</v>
      </c>
      <c r="T87" s="17">
        <v>4490.9148131694</v>
      </c>
      <c r="U87" s="15">
        <v>0</v>
      </c>
      <c r="V87" s="15">
        <v>39489.52</v>
      </c>
      <c r="W87" s="15">
        <v>0</v>
      </c>
      <c r="X87" s="15">
        <v>4842</v>
      </c>
    </row>
    <row r="88" spans="1:24" ht="18.75" customHeight="1">
      <c r="A88" s="49" t="s">
        <v>198</v>
      </c>
      <c r="B88" s="49"/>
      <c r="C88" s="49"/>
      <c r="D88" s="49"/>
      <c r="E88" s="49"/>
      <c r="F88" s="49"/>
      <c r="G88" s="49"/>
      <c r="H88" s="49"/>
      <c r="I88" s="49"/>
      <c r="J88" s="49"/>
      <c r="K88" s="49"/>
      <c r="L88" s="49"/>
      <c r="M88" s="49"/>
      <c r="N88" s="49"/>
      <c r="O88" s="49"/>
      <c r="P88" s="49"/>
      <c r="Q88" s="49"/>
      <c r="R88" s="32"/>
      <c r="S88" s="15"/>
      <c r="T88" s="15"/>
      <c r="U88" s="15"/>
      <c r="V88" s="15"/>
      <c r="W88" s="15"/>
      <c r="X88" s="22"/>
    </row>
    <row r="89" spans="1:24" ht="12.75">
      <c r="A89" s="4"/>
      <c r="B89" s="52" t="s">
        <v>76</v>
      </c>
      <c r="C89" s="52"/>
      <c r="D89" s="52"/>
      <c r="E89" s="52"/>
      <c r="F89" s="52"/>
      <c r="G89" s="52"/>
      <c r="H89" s="52"/>
      <c r="I89" s="52"/>
      <c r="J89" s="52"/>
      <c r="K89" s="52"/>
      <c r="L89" s="52"/>
      <c r="M89" s="52"/>
      <c r="N89" s="52"/>
      <c r="O89" s="52"/>
      <c r="P89" s="52"/>
      <c r="Q89" s="52"/>
      <c r="R89" s="32"/>
      <c r="S89" s="15"/>
      <c r="T89" s="15"/>
      <c r="U89" s="15"/>
      <c r="V89" s="15"/>
      <c r="W89" s="15"/>
      <c r="X89" s="22"/>
    </row>
    <row r="90" spans="2:24" ht="216.75">
      <c r="B90" s="12">
        <v>40</v>
      </c>
      <c r="C90" s="12" t="s">
        <v>196</v>
      </c>
      <c r="D90" s="13" t="s">
        <v>168</v>
      </c>
      <c r="E90" s="13" t="s">
        <v>290</v>
      </c>
      <c r="F90" s="13"/>
      <c r="G90" s="13"/>
      <c r="H90" s="13"/>
      <c r="I90" s="13"/>
      <c r="J90" s="13"/>
      <c r="K90" s="16"/>
      <c r="L90" s="12"/>
      <c r="M90" s="14"/>
      <c r="N90" s="20"/>
      <c r="O90" s="17">
        <v>83130</v>
      </c>
      <c r="P90" s="17"/>
      <c r="Q90" s="19">
        <f>SUM(M90:P90)</f>
        <v>83130</v>
      </c>
      <c r="R90" s="32">
        <v>0</v>
      </c>
      <c r="S90" s="15">
        <v>0</v>
      </c>
      <c r="T90" s="15">
        <v>0</v>
      </c>
      <c r="U90" s="15">
        <v>0</v>
      </c>
      <c r="V90" s="15">
        <v>0</v>
      </c>
      <c r="W90" s="15">
        <v>0</v>
      </c>
      <c r="X90" s="15">
        <v>83130</v>
      </c>
    </row>
    <row r="91" spans="2:24" ht="12.75">
      <c r="B91" s="1"/>
      <c r="C91" s="1"/>
      <c r="D91" s="1"/>
      <c r="E91" s="1"/>
      <c r="F91" s="1"/>
      <c r="G91" s="1"/>
      <c r="H91" s="1"/>
      <c r="I91" s="1"/>
      <c r="J91" s="1"/>
      <c r="K91" s="1"/>
      <c r="L91" s="1"/>
      <c r="M91" s="1"/>
      <c r="N91" s="1"/>
      <c r="O91" s="1"/>
      <c r="P91" s="1"/>
      <c r="Q91" s="1"/>
      <c r="R91" s="32"/>
      <c r="S91" s="15"/>
      <c r="T91" s="15"/>
      <c r="U91" s="15"/>
      <c r="V91" s="15"/>
      <c r="W91" s="15"/>
      <c r="X91" s="22"/>
    </row>
    <row r="92" spans="1:24" ht="12.75">
      <c r="A92" s="49" t="s">
        <v>197</v>
      </c>
      <c r="B92" s="49"/>
      <c r="C92" s="49"/>
      <c r="D92" s="49"/>
      <c r="E92" s="4"/>
      <c r="F92" s="4"/>
      <c r="G92" s="4"/>
      <c r="H92" s="4"/>
      <c r="I92" s="4"/>
      <c r="J92" s="4"/>
      <c r="K92" s="7" t="s">
        <v>195</v>
      </c>
      <c r="L92" s="1"/>
      <c r="M92" s="5">
        <f aca="true" t="shared" si="0" ref="M92:R92">SUM(M86,M83,M76,M69,M65,M61,M57,M53,M49,M45,M41,M37,M33,M29,M25,M21,M17,M13,M9)</f>
        <v>519208.5723247745</v>
      </c>
      <c r="N92" s="5">
        <f t="shared" si="0"/>
        <v>0</v>
      </c>
      <c r="O92" s="5">
        <f t="shared" si="0"/>
        <v>0</v>
      </c>
      <c r="P92" s="5">
        <f t="shared" si="0"/>
        <v>0</v>
      </c>
      <c r="Q92" s="41">
        <f t="shared" si="0"/>
        <v>519208.5723247745</v>
      </c>
      <c r="R92" s="5">
        <f t="shared" si="0"/>
        <v>37454.399999999994</v>
      </c>
      <c r="S92" s="5">
        <f aca="true" t="shared" si="1" ref="S92:X92">SUM(S86,S83,S76,S69,S65,S61,S57,S53,S49,S45,S41,S37,S33,S29,S25,S21,S17,S13,S9)</f>
        <v>19434</v>
      </c>
      <c r="T92" s="5">
        <f t="shared" si="1"/>
        <v>53898.20337348721</v>
      </c>
      <c r="U92" s="5">
        <f t="shared" si="1"/>
        <v>94309</v>
      </c>
      <c r="V92" s="5">
        <f t="shared" si="1"/>
        <v>120129.99782105983</v>
      </c>
      <c r="W92" s="5">
        <f t="shared" si="1"/>
        <v>193982.38</v>
      </c>
      <c r="X92" s="5">
        <f t="shared" si="1"/>
        <v>0</v>
      </c>
    </row>
    <row r="93" spans="1:24" ht="12.75">
      <c r="A93" s="6"/>
      <c r="B93" s="1"/>
      <c r="C93" s="1"/>
      <c r="D93" s="1"/>
      <c r="E93" s="1"/>
      <c r="F93" s="1"/>
      <c r="G93" s="1"/>
      <c r="H93" s="1"/>
      <c r="I93" s="1"/>
      <c r="J93" s="1"/>
      <c r="K93" s="7" t="s">
        <v>196</v>
      </c>
      <c r="L93" s="1"/>
      <c r="M93" s="5">
        <f aca="true" t="shared" si="2" ref="M93:R93">SUM(M90,M87,M80,M77,M73,M70,M66,M62,M58,M54,M50,M46,M42,M38,M34,M30,M26,M22,M18,M14,M10)</f>
        <v>935901.9837538443</v>
      </c>
      <c r="N93" s="5">
        <f t="shared" si="2"/>
        <v>0</v>
      </c>
      <c r="O93" s="5">
        <f t="shared" si="2"/>
        <v>303118</v>
      </c>
      <c r="P93" s="5">
        <f t="shared" si="2"/>
        <v>0</v>
      </c>
      <c r="Q93" s="41">
        <f t="shared" si="2"/>
        <v>1239019.9837538444</v>
      </c>
      <c r="R93" s="5">
        <f t="shared" si="2"/>
        <v>89163.3204</v>
      </c>
      <c r="S93" s="5">
        <f aca="true" t="shared" si="3" ref="S93:X93">SUM(S90,S87,S80,S77,S73,S70,S66,S62,S58,S54,S50,S46,S42,S38,S34,S30,S26,S22,S18,S14,S10)</f>
        <v>0</v>
      </c>
      <c r="T93" s="5">
        <f t="shared" si="3"/>
        <v>309545.14682363765</v>
      </c>
      <c r="U93" s="5">
        <f t="shared" si="3"/>
        <v>0</v>
      </c>
      <c r="V93" s="5">
        <f t="shared" si="3"/>
        <v>490213.1912366396</v>
      </c>
      <c r="W93" s="5">
        <f t="shared" si="3"/>
        <v>46981.200000000004</v>
      </c>
      <c r="X93" s="5">
        <f t="shared" si="3"/>
        <v>303118</v>
      </c>
    </row>
    <row r="94" spans="1:24" ht="12.75">
      <c r="A94" s="6"/>
      <c r="B94" s="1"/>
      <c r="C94" s="1"/>
      <c r="D94" s="1"/>
      <c r="E94" s="1"/>
      <c r="F94" s="1"/>
      <c r="G94" s="1"/>
      <c r="H94" s="1"/>
      <c r="I94" s="1"/>
      <c r="J94" s="1"/>
      <c r="K94" s="7" t="s">
        <v>51</v>
      </c>
      <c r="L94" s="1"/>
      <c r="M94" s="5">
        <f aca="true" t="shared" si="4" ref="M94:R94">SUM(M92:M93)</f>
        <v>1455110.5560786189</v>
      </c>
      <c r="N94" s="5">
        <f t="shared" si="4"/>
        <v>0</v>
      </c>
      <c r="O94" s="5">
        <f t="shared" si="4"/>
        <v>303118</v>
      </c>
      <c r="P94" s="5">
        <f t="shared" si="4"/>
        <v>0</v>
      </c>
      <c r="Q94" s="41">
        <f t="shared" si="4"/>
        <v>1758228.5560786189</v>
      </c>
      <c r="R94" s="5">
        <f t="shared" si="4"/>
        <v>126617.72039999999</v>
      </c>
      <c r="S94" s="5">
        <f aca="true" t="shared" si="5" ref="S94:X94">SUM(S92:S93)</f>
        <v>19434</v>
      </c>
      <c r="T94" s="5">
        <f t="shared" si="5"/>
        <v>363443.3501971249</v>
      </c>
      <c r="U94" s="5">
        <f t="shared" si="5"/>
        <v>94309</v>
      </c>
      <c r="V94" s="5">
        <f t="shared" si="5"/>
        <v>610343.1890576994</v>
      </c>
      <c r="W94" s="5">
        <f t="shared" si="5"/>
        <v>240963.58000000002</v>
      </c>
      <c r="X94" s="5">
        <f t="shared" si="5"/>
        <v>303118</v>
      </c>
    </row>
    <row r="95" spans="2:24" ht="12.75">
      <c r="B95" s="1"/>
      <c r="C95" s="1"/>
      <c r="D95" s="1"/>
      <c r="E95" s="1"/>
      <c r="F95" s="1"/>
      <c r="G95" s="1"/>
      <c r="H95" s="1"/>
      <c r="I95" s="1"/>
      <c r="J95" s="1"/>
      <c r="K95" s="1"/>
      <c r="L95" s="1"/>
      <c r="M95" s="5"/>
      <c r="N95" s="1"/>
      <c r="O95" s="5"/>
      <c r="P95" s="5"/>
      <c r="Q95" s="5"/>
      <c r="R95" s="32"/>
      <c r="S95" s="15"/>
      <c r="T95" s="15"/>
      <c r="U95" s="15"/>
      <c r="V95" s="15"/>
      <c r="W95" s="15"/>
      <c r="X95" s="22"/>
    </row>
    <row r="96" spans="1:24" ht="26.25" customHeight="1">
      <c r="A96" s="54" t="s">
        <v>315</v>
      </c>
      <c r="B96" s="54"/>
      <c r="C96" s="54"/>
      <c r="D96" s="54"/>
      <c r="E96" s="54"/>
      <c r="F96" s="54"/>
      <c r="G96" s="54"/>
      <c r="H96" s="54"/>
      <c r="I96" s="54"/>
      <c r="J96" s="54"/>
      <c r="K96" s="54"/>
      <c r="L96" s="54"/>
      <c r="M96" s="54"/>
      <c r="N96" s="54"/>
      <c r="O96" s="54"/>
      <c r="P96" s="54"/>
      <c r="Q96" s="54"/>
      <c r="R96" s="32"/>
      <c r="S96" s="15"/>
      <c r="T96" s="15"/>
      <c r="U96" s="15"/>
      <c r="V96" s="15"/>
      <c r="W96" s="15"/>
      <c r="X96" s="22"/>
    </row>
    <row r="97" spans="2:24" ht="38.25" customHeight="1">
      <c r="B97" s="55" t="s">
        <v>317</v>
      </c>
      <c r="C97" s="55"/>
      <c r="D97" s="55"/>
      <c r="E97" s="55"/>
      <c r="F97" s="55"/>
      <c r="G97" s="55"/>
      <c r="H97" s="55"/>
      <c r="I97" s="55"/>
      <c r="J97" s="55"/>
      <c r="K97" s="55"/>
      <c r="L97" s="55"/>
      <c r="M97" s="55"/>
      <c r="N97" s="55"/>
      <c r="O97" s="55"/>
      <c r="P97" s="55"/>
      <c r="Q97" s="55"/>
      <c r="R97" s="32"/>
      <c r="S97" s="15"/>
      <c r="T97" s="15"/>
      <c r="U97" s="15"/>
      <c r="V97" s="15"/>
      <c r="W97" s="15"/>
      <c r="X97" s="22"/>
    </row>
    <row r="98" spans="1:24" ht="21" customHeight="1">
      <c r="A98" s="49" t="s">
        <v>318</v>
      </c>
      <c r="B98" s="49"/>
      <c r="C98" s="49"/>
      <c r="D98" s="49"/>
      <c r="E98" s="49"/>
      <c r="F98" s="49"/>
      <c r="G98" s="49"/>
      <c r="H98" s="49"/>
      <c r="I98" s="49"/>
      <c r="J98" s="49"/>
      <c r="K98" s="49"/>
      <c r="L98" s="49"/>
      <c r="M98" s="49"/>
      <c r="N98" s="49"/>
      <c r="O98" s="49"/>
      <c r="P98" s="49"/>
      <c r="Q98" s="49"/>
      <c r="R98" s="32"/>
      <c r="S98" s="15"/>
      <c r="T98" s="15"/>
      <c r="U98" s="15"/>
      <c r="V98" s="15"/>
      <c r="W98" s="15"/>
      <c r="X98" s="22"/>
    </row>
    <row r="99" spans="2:24" ht="165.75">
      <c r="B99" s="12">
        <v>1</v>
      </c>
      <c r="C99" s="12" t="s">
        <v>195</v>
      </c>
      <c r="D99" s="13" t="s">
        <v>122</v>
      </c>
      <c r="E99" s="13" t="s">
        <v>343</v>
      </c>
      <c r="F99" s="13" t="s">
        <v>291</v>
      </c>
      <c r="G99" s="13" t="s">
        <v>368</v>
      </c>
      <c r="H99" s="13" t="s">
        <v>388</v>
      </c>
      <c r="I99" s="13" t="s">
        <v>228</v>
      </c>
      <c r="J99" s="13"/>
      <c r="K99" s="14"/>
      <c r="L99" s="14"/>
      <c r="M99" s="15">
        <f>SUM(R99:W99)</f>
        <v>159576</v>
      </c>
      <c r="N99" s="14"/>
      <c r="O99" s="15">
        <f>X99</f>
        <v>50000</v>
      </c>
      <c r="P99" s="14"/>
      <c r="Q99" s="15">
        <f>SUM(M99:P99)</f>
        <v>209576</v>
      </c>
      <c r="R99" s="32">
        <v>0</v>
      </c>
      <c r="S99" s="15"/>
      <c r="T99" s="15">
        <v>90539</v>
      </c>
      <c r="U99" s="15">
        <v>16000</v>
      </c>
      <c r="V99" s="15">
        <v>41749</v>
      </c>
      <c r="W99" s="15">
        <v>11288</v>
      </c>
      <c r="X99" s="22">
        <v>50000</v>
      </c>
    </row>
    <row r="100" spans="1:24" ht="18.75" customHeight="1">
      <c r="A100" s="49" t="s">
        <v>319</v>
      </c>
      <c r="B100" s="49"/>
      <c r="C100" s="49"/>
      <c r="D100" s="49"/>
      <c r="E100" s="49"/>
      <c r="F100" s="49"/>
      <c r="G100" s="49"/>
      <c r="H100" s="49"/>
      <c r="I100" s="49"/>
      <c r="J100" s="49"/>
      <c r="K100" s="49"/>
      <c r="L100" s="49"/>
      <c r="M100" s="49"/>
      <c r="N100" s="49"/>
      <c r="O100" s="49"/>
      <c r="P100" s="49"/>
      <c r="Q100" s="49"/>
      <c r="R100" s="32"/>
      <c r="S100" s="15"/>
      <c r="T100" s="15"/>
      <c r="U100" s="15"/>
      <c r="V100" s="15"/>
      <c r="W100" s="15"/>
      <c r="X100" s="22"/>
    </row>
    <row r="101" spans="2:24" ht="409.5" customHeight="1">
      <c r="B101" s="12">
        <v>2</v>
      </c>
      <c r="C101" s="12" t="s">
        <v>195</v>
      </c>
      <c r="D101" s="13" t="s">
        <v>123</v>
      </c>
      <c r="E101" s="13" t="s">
        <v>292</v>
      </c>
      <c r="F101" s="13"/>
      <c r="G101" s="13" t="s">
        <v>369</v>
      </c>
      <c r="H101" s="13" t="s">
        <v>389</v>
      </c>
      <c r="I101" s="13" t="s">
        <v>229</v>
      </c>
      <c r="J101" s="13"/>
      <c r="K101" s="16"/>
      <c r="L101" s="14"/>
      <c r="M101" s="15">
        <f>SUM(R101:W101)</f>
        <v>35027</v>
      </c>
      <c r="N101" s="14"/>
      <c r="O101" s="15">
        <f>X101</f>
        <v>87854</v>
      </c>
      <c r="P101" s="14"/>
      <c r="Q101" s="15">
        <f>SUM(M101:P101)</f>
        <v>122881</v>
      </c>
      <c r="R101" s="32">
        <v>0</v>
      </c>
      <c r="S101" s="15"/>
      <c r="T101" s="15"/>
      <c r="U101" s="15">
        <v>5000</v>
      </c>
      <c r="V101" s="15">
        <v>24705</v>
      </c>
      <c r="W101" s="15">
        <v>5322</v>
      </c>
      <c r="X101" s="22">
        <v>87854</v>
      </c>
    </row>
    <row r="102" spans="1:24" ht="17.25" customHeight="1">
      <c r="A102" s="49" t="s">
        <v>320</v>
      </c>
      <c r="B102" s="49"/>
      <c r="C102" s="49"/>
      <c r="D102" s="49"/>
      <c r="E102" s="49"/>
      <c r="F102" s="49"/>
      <c r="G102" s="49"/>
      <c r="H102" s="49"/>
      <c r="I102" s="49"/>
      <c r="J102" s="49"/>
      <c r="K102" s="49"/>
      <c r="L102" s="49"/>
      <c r="M102" s="49"/>
      <c r="N102" s="49"/>
      <c r="O102" s="49"/>
      <c r="P102" s="49"/>
      <c r="Q102" s="49"/>
      <c r="R102" s="32"/>
      <c r="S102" s="15"/>
      <c r="T102" s="15"/>
      <c r="U102" s="15"/>
      <c r="V102" s="15"/>
      <c r="W102" s="15"/>
      <c r="X102" s="22"/>
    </row>
    <row r="103" spans="2:24" ht="255">
      <c r="B103" s="12">
        <v>3</v>
      </c>
      <c r="C103" s="12" t="s">
        <v>195</v>
      </c>
      <c r="D103" s="13" t="s">
        <v>124</v>
      </c>
      <c r="E103" s="13" t="s">
        <v>344</v>
      </c>
      <c r="F103" s="13"/>
      <c r="G103" s="13" t="s">
        <v>370</v>
      </c>
      <c r="H103" s="13" t="s">
        <v>390</v>
      </c>
      <c r="I103" s="13" t="s">
        <v>0</v>
      </c>
      <c r="J103" s="13"/>
      <c r="K103" s="16"/>
      <c r="L103" s="14"/>
      <c r="M103" s="15">
        <f>SUM(R103:W103)</f>
        <v>24025</v>
      </c>
      <c r="N103" s="14"/>
      <c r="O103" s="15">
        <f>X103</f>
        <v>70000</v>
      </c>
      <c r="P103" s="14"/>
      <c r="Q103" s="14">
        <f>SUM(M103:P103)</f>
        <v>94025</v>
      </c>
      <c r="R103" s="32">
        <v>0</v>
      </c>
      <c r="S103" s="15"/>
      <c r="T103" s="15"/>
      <c r="U103" s="15">
        <v>5000</v>
      </c>
      <c r="V103" s="15">
        <v>9709</v>
      </c>
      <c r="W103" s="15">
        <v>9316</v>
      </c>
      <c r="X103" s="22">
        <v>70000</v>
      </c>
    </row>
    <row r="104" spans="1:24" ht="18" customHeight="1">
      <c r="A104" s="49" t="s">
        <v>321</v>
      </c>
      <c r="B104" s="49"/>
      <c r="C104" s="49"/>
      <c r="D104" s="49"/>
      <c r="E104" s="49"/>
      <c r="F104" s="49"/>
      <c r="G104" s="49"/>
      <c r="H104" s="49"/>
      <c r="I104" s="49"/>
      <c r="J104" s="49"/>
      <c r="K104" s="49"/>
      <c r="L104" s="49"/>
      <c r="M104" s="49"/>
      <c r="N104" s="49"/>
      <c r="O104" s="49"/>
      <c r="P104" s="49"/>
      <c r="Q104" s="49"/>
      <c r="R104" s="32"/>
      <c r="S104" s="15"/>
      <c r="T104" s="15"/>
      <c r="U104" s="15"/>
      <c r="V104" s="15"/>
      <c r="W104" s="15"/>
      <c r="X104" s="22"/>
    </row>
    <row r="105" spans="2:24" ht="306">
      <c r="B105" s="12">
        <v>4</v>
      </c>
      <c r="C105" s="12" t="s">
        <v>195</v>
      </c>
      <c r="D105" s="14" t="s">
        <v>125</v>
      </c>
      <c r="E105" s="14" t="s">
        <v>345</v>
      </c>
      <c r="F105" s="14" t="s">
        <v>293</v>
      </c>
      <c r="G105" s="14" t="s">
        <v>371</v>
      </c>
      <c r="H105" s="14" t="s">
        <v>391</v>
      </c>
      <c r="I105" s="14" t="s">
        <v>1</v>
      </c>
      <c r="J105" s="14" t="s">
        <v>150</v>
      </c>
      <c r="K105" s="16"/>
      <c r="L105" s="14"/>
      <c r="M105" s="15">
        <f>SUM(R105:W105)</f>
        <v>45542</v>
      </c>
      <c r="N105" s="14"/>
      <c r="O105" s="15">
        <f>X105</f>
        <v>40000</v>
      </c>
      <c r="P105" s="14"/>
      <c r="Q105" s="14">
        <f>SUM(M105:P105)</f>
        <v>85542</v>
      </c>
      <c r="R105" s="32">
        <v>1040</v>
      </c>
      <c r="S105" s="15"/>
      <c r="T105" s="15"/>
      <c r="U105" s="15">
        <v>2000</v>
      </c>
      <c r="V105" s="15">
        <v>13055</v>
      </c>
      <c r="W105" s="15">
        <v>29447</v>
      </c>
      <c r="X105" s="22">
        <v>40000</v>
      </c>
    </row>
    <row r="106" spans="1:24" ht="17.25" customHeight="1">
      <c r="A106" s="49" t="s">
        <v>322</v>
      </c>
      <c r="B106" s="49"/>
      <c r="C106" s="49"/>
      <c r="D106" s="49"/>
      <c r="E106" s="49"/>
      <c r="F106" s="49"/>
      <c r="G106" s="49"/>
      <c r="H106" s="49"/>
      <c r="I106" s="49"/>
      <c r="J106" s="49"/>
      <c r="K106" s="49"/>
      <c r="L106" s="49"/>
      <c r="M106" s="49"/>
      <c r="N106" s="49"/>
      <c r="O106" s="49"/>
      <c r="P106" s="49"/>
      <c r="Q106" s="49"/>
      <c r="R106" s="32"/>
      <c r="S106" s="15"/>
      <c r="T106" s="15"/>
      <c r="U106" s="15"/>
      <c r="V106" s="15"/>
      <c r="W106" s="15"/>
      <c r="X106" s="22"/>
    </row>
    <row r="107" spans="2:24" ht="409.5" customHeight="1">
      <c r="B107" s="12">
        <v>5</v>
      </c>
      <c r="C107" s="12" t="s">
        <v>195</v>
      </c>
      <c r="D107" s="13" t="s">
        <v>126</v>
      </c>
      <c r="E107" s="13" t="s">
        <v>294</v>
      </c>
      <c r="F107" s="13"/>
      <c r="G107" s="13" t="s">
        <v>372</v>
      </c>
      <c r="H107" s="13" t="s">
        <v>392</v>
      </c>
      <c r="I107" s="13" t="s">
        <v>2</v>
      </c>
      <c r="J107" s="13" t="s">
        <v>151</v>
      </c>
      <c r="K107" s="16"/>
      <c r="L107" s="14"/>
      <c r="M107" s="15">
        <f>SUM(R107:W107)</f>
        <v>42382</v>
      </c>
      <c r="N107" s="14"/>
      <c r="O107" s="15">
        <f>X107</f>
        <v>50000</v>
      </c>
      <c r="P107" s="14"/>
      <c r="Q107" s="14">
        <f>SUM(M107:P107)</f>
        <v>92382</v>
      </c>
      <c r="R107" s="32">
        <v>3121</v>
      </c>
      <c r="S107" s="15"/>
      <c r="T107" s="15"/>
      <c r="U107" s="15">
        <v>500</v>
      </c>
      <c r="V107" s="15">
        <v>29471</v>
      </c>
      <c r="W107" s="15">
        <v>9290</v>
      </c>
      <c r="X107" s="22">
        <v>50000</v>
      </c>
    </row>
    <row r="108" spans="1:24" ht="17.25" customHeight="1">
      <c r="A108" s="49" t="s">
        <v>323</v>
      </c>
      <c r="B108" s="49"/>
      <c r="C108" s="49"/>
      <c r="D108" s="49"/>
      <c r="E108" s="49"/>
      <c r="F108" s="49"/>
      <c r="G108" s="49"/>
      <c r="H108" s="49"/>
      <c r="I108" s="49"/>
      <c r="J108" s="49"/>
      <c r="K108" s="49"/>
      <c r="L108" s="49"/>
      <c r="M108" s="49"/>
      <c r="N108" s="49"/>
      <c r="O108" s="49"/>
      <c r="P108" s="49"/>
      <c r="Q108" s="49"/>
      <c r="R108" s="32"/>
      <c r="S108" s="15"/>
      <c r="T108" s="15"/>
      <c r="U108" s="15"/>
      <c r="V108" s="15"/>
      <c r="W108" s="15"/>
      <c r="X108" s="22"/>
    </row>
    <row r="109" spans="2:24" ht="409.5" customHeight="1">
      <c r="B109" s="12">
        <v>6</v>
      </c>
      <c r="C109" s="12" t="s">
        <v>195</v>
      </c>
      <c r="D109" s="14" t="s">
        <v>127</v>
      </c>
      <c r="E109" s="14" t="s">
        <v>295</v>
      </c>
      <c r="F109" s="14"/>
      <c r="G109" s="14" t="s">
        <v>373</v>
      </c>
      <c r="H109" s="14" t="s">
        <v>393</v>
      </c>
      <c r="I109" s="14" t="s">
        <v>3</v>
      </c>
      <c r="J109" s="14" t="s">
        <v>152</v>
      </c>
      <c r="K109" s="16"/>
      <c r="L109" s="14"/>
      <c r="M109" s="15">
        <f>SUM(R109:W109)</f>
        <v>34451</v>
      </c>
      <c r="N109" s="14"/>
      <c r="O109" s="15">
        <f>X109</f>
        <v>20000</v>
      </c>
      <c r="P109" s="14"/>
      <c r="Q109" s="14">
        <f>SUM(M109:P109)</f>
        <v>54451</v>
      </c>
      <c r="R109" s="32">
        <v>1040</v>
      </c>
      <c r="S109" s="15"/>
      <c r="T109" s="15"/>
      <c r="U109" s="15">
        <v>2000</v>
      </c>
      <c r="V109" s="15">
        <v>11497</v>
      </c>
      <c r="W109" s="15">
        <v>19914</v>
      </c>
      <c r="X109" s="22">
        <v>20000</v>
      </c>
    </row>
    <row r="110" spans="1:24" ht="19.5" customHeight="1">
      <c r="A110" s="49" t="s">
        <v>324</v>
      </c>
      <c r="B110" s="49"/>
      <c r="C110" s="49"/>
      <c r="D110" s="49"/>
      <c r="E110" s="49"/>
      <c r="F110" s="49"/>
      <c r="G110" s="49"/>
      <c r="H110" s="49"/>
      <c r="I110" s="49"/>
      <c r="J110" s="49"/>
      <c r="K110" s="49"/>
      <c r="L110" s="49"/>
      <c r="M110" s="49"/>
      <c r="N110" s="49"/>
      <c r="O110" s="49"/>
      <c r="P110" s="49"/>
      <c r="Q110" s="49"/>
      <c r="R110" s="32"/>
      <c r="S110" s="15"/>
      <c r="T110" s="15"/>
      <c r="U110" s="15"/>
      <c r="V110" s="15"/>
      <c r="W110" s="15"/>
      <c r="X110" s="22"/>
    </row>
    <row r="111" spans="2:24" ht="293.25">
      <c r="B111" s="12">
        <v>7</v>
      </c>
      <c r="C111" s="12" t="s">
        <v>195</v>
      </c>
      <c r="D111" s="14" t="s">
        <v>128</v>
      </c>
      <c r="E111" s="14" t="s">
        <v>346</v>
      </c>
      <c r="F111" s="14" t="s">
        <v>296</v>
      </c>
      <c r="G111" s="14" t="s">
        <v>374</v>
      </c>
      <c r="H111" s="14" t="s">
        <v>394</v>
      </c>
      <c r="I111" s="14" t="s">
        <v>4</v>
      </c>
      <c r="J111" s="14"/>
      <c r="K111" s="16"/>
      <c r="L111" s="14"/>
      <c r="M111" s="15">
        <f>SUM(R111:W111)</f>
        <v>44283</v>
      </c>
      <c r="N111" s="14"/>
      <c r="O111" s="15">
        <f>X111</f>
        <v>20000</v>
      </c>
      <c r="P111" s="14"/>
      <c r="Q111" s="14">
        <f>SUM(M111:P111)</f>
        <v>64283</v>
      </c>
      <c r="R111" s="32">
        <v>0</v>
      </c>
      <c r="S111" s="15"/>
      <c r="T111" s="15"/>
      <c r="U111" s="15">
        <v>7000</v>
      </c>
      <c r="V111" s="15">
        <v>13910</v>
      </c>
      <c r="W111" s="15">
        <v>23373</v>
      </c>
      <c r="X111" s="22">
        <v>20000</v>
      </c>
    </row>
    <row r="112" spans="1:24" ht="19.5" customHeight="1">
      <c r="A112" s="49" t="s">
        <v>325</v>
      </c>
      <c r="B112" s="49"/>
      <c r="C112" s="49"/>
      <c r="D112" s="49"/>
      <c r="E112" s="49"/>
      <c r="F112" s="49"/>
      <c r="G112" s="49"/>
      <c r="H112" s="49"/>
      <c r="I112" s="49"/>
      <c r="J112" s="49"/>
      <c r="K112" s="49"/>
      <c r="L112" s="49"/>
      <c r="M112" s="49"/>
      <c r="N112" s="49"/>
      <c r="O112" s="49"/>
      <c r="P112" s="49"/>
      <c r="Q112" s="49"/>
      <c r="R112" s="32"/>
      <c r="S112" s="15"/>
      <c r="T112" s="15"/>
      <c r="U112" s="15"/>
      <c r="V112" s="15"/>
      <c r="W112" s="15"/>
      <c r="X112" s="22"/>
    </row>
    <row r="113" spans="2:24" ht="409.5" customHeight="1">
      <c r="B113" s="12">
        <v>8</v>
      </c>
      <c r="C113" s="12" t="s">
        <v>195</v>
      </c>
      <c r="D113" s="14" t="s">
        <v>169</v>
      </c>
      <c r="E113" s="14" t="s">
        <v>298</v>
      </c>
      <c r="F113" s="14" t="s">
        <v>297</v>
      </c>
      <c r="G113" s="14" t="s">
        <v>375</v>
      </c>
      <c r="H113" s="14" t="s">
        <v>395</v>
      </c>
      <c r="I113" s="14" t="s">
        <v>5</v>
      </c>
      <c r="J113" s="14"/>
      <c r="K113" s="16"/>
      <c r="L113" s="14"/>
      <c r="M113" s="15">
        <f>SUM(R113:W113)</f>
        <v>712</v>
      </c>
      <c r="N113" s="14"/>
      <c r="O113" s="15">
        <f>X113</f>
        <v>10000</v>
      </c>
      <c r="P113" s="14"/>
      <c r="Q113" s="14">
        <f>SUM(M113:P113)</f>
        <v>10712</v>
      </c>
      <c r="R113" s="32">
        <v>0</v>
      </c>
      <c r="S113" s="15"/>
      <c r="T113" s="15"/>
      <c r="U113" s="15">
        <v>712</v>
      </c>
      <c r="V113" s="15">
        <v>0</v>
      </c>
      <c r="W113" s="15">
        <v>0</v>
      </c>
      <c r="X113" s="22">
        <v>10000</v>
      </c>
    </row>
    <row r="114" spans="2:24" ht="12.75">
      <c r="B114" s="1"/>
      <c r="C114" s="1"/>
      <c r="D114" s="1"/>
      <c r="E114" s="1"/>
      <c r="F114" s="1"/>
      <c r="G114" s="1"/>
      <c r="H114" s="1"/>
      <c r="I114" s="1"/>
      <c r="J114" s="1"/>
      <c r="K114" s="1"/>
      <c r="L114" s="1"/>
      <c r="M114" s="1"/>
      <c r="N114" s="1"/>
      <c r="O114" s="1"/>
      <c r="P114" s="1"/>
      <c r="Q114" s="1"/>
      <c r="R114" s="32"/>
      <c r="S114" s="15"/>
      <c r="T114" s="15"/>
      <c r="U114" s="15"/>
      <c r="V114" s="15"/>
      <c r="W114" s="15"/>
      <c r="X114" s="22"/>
    </row>
    <row r="115" spans="1:24" ht="17.25" customHeight="1">
      <c r="A115" s="49" t="s">
        <v>336</v>
      </c>
      <c r="B115" s="49"/>
      <c r="C115" s="49"/>
      <c r="D115" s="49"/>
      <c r="E115" s="4"/>
      <c r="F115" s="4"/>
      <c r="G115" s="4"/>
      <c r="H115" s="4"/>
      <c r="I115" s="4"/>
      <c r="J115" s="4"/>
      <c r="K115" s="7" t="s">
        <v>52</v>
      </c>
      <c r="L115" s="1"/>
      <c r="M115" s="5">
        <v>386196</v>
      </c>
      <c r="N115" s="1"/>
      <c r="O115" s="5">
        <v>347854</v>
      </c>
      <c r="P115" s="5"/>
      <c r="Q115" s="5">
        <f>SUM(M115:P115)</f>
        <v>734050</v>
      </c>
      <c r="R115" s="31">
        <f>SUM(R111,R109,R107,R105,R103,R101,R99,R113)</f>
        <v>5201</v>
      </c>
      <c r="S115" s="48">
        <f aca="true" t="shared" si="6" ref="S115:X115">SUM(S111,S109,S107,S105,S103,S101,S99,S113)</f>
        <v>0</v>
      </c>
      <c r="T115" s="48">
        <f t="shared" si="6"/>
        <v>90539</v>
      </c>
      <c r="U115" s="48">
        <f t="shared" si="6"/>
        <v>38212</v>
      </c>
      <c r="V115" s="48">
        <f t="shared" si="6"/>
        <v>144096</v>
      </c>
      <c r="W115" s="48">
        <f t="shared" si="6"/>
        <v>107950</v>
      </c>
      <c r="X115" s="48">
        <f t="shared" si="6"/>
        <v>347854</v>
      </c>
    </row>
    <row r="116" spans="2:24" ht="12.75">
      <c r="B116" s="1"/>
      <c r="C116" s="1"/>
      <c r="D116" s="1"/>
      <c r="E116" s="1"/>
      <c r="F116" s="1"/>
      <c r="G116" s="1"/>
      <c r="H116" s="1"/>
      <c r="I116" s="1"/>
      <c r="J116" s="1"/>
      <c r="K116" s="1"/>
      <c r="L116" s="1"/>
      <c r="M116" s="1"/>
      <c r="N116" s="1"/>
      <c r="O116" s="1"/>
      <c r="P116" s="1"/>
      <c r="Q116" s="1"/>
      <c r="R116" s="32"/>
      <c r="S116" s="15"/>
      <c r="T116" s="15"/>
      <c r="U116" s="15"/>
      <c r="V116" s="15"/>
      <c r="W116" s="15"/>
      <c r="X116" s="22"/>
    </row>
    <row r="117" spans="1:24" ht="21.75" customHeight="1">
      <c r="A117" s="54" t="s">
        <v>50</v>
      </c>
      <c r="B117" s="54"/>
      <c r="C117" s="54"/>
      <c r="D117" s="54"/>
      <c r="E117" s="54"/>
      <c r="F117" s="54"/>
      <c r="G117" s="54"/>
      <c r="H117" s="54"/>
      <c r="I117" s="54"/>
      <c r="J117" s="54"/>
      <c r="K117" s="54"/>
      <c r="L117" s="54"/>
      <c r="M117" s="54"/>
      <c r="N117" s="54"/>
      <c r="O117" s="54"/>
      <c r="P117" s="54"/>
      <c r="Q117" s="54"/>
      <c r="R117" s="32"/>
      <c r="S117" s="15"/>
      <c r="T117" s="15"/>
      <c r="U117" s="15"/>
      <c r="V117" s="15"/>
      <c r="W117" s="15"/>
      <c r="X117" s="22"/>
    </row>
    <row r="118" spans="2:24" ht="40.5" customHeight="1">
      <c r="B118" s="49" t="s">
        <v>326</v>
      </c>
      <c r="C118" s="49"/>
      <c r="D118" s="49"/>
      <c r="E118" s="49"/>
      <c r="F118" s="49"/>
      <c r="G118" s="49"/>
      <c r="H118" s="49"/>
      <c r="I118" s="49"/>
      <c r="J118" s="49"/>
      <c r="K118" s="49"/>
      <c r="L118" s="49"/>
      <c r="M118" s="49"/>
      <c r="N118" s="49"/>
      <c r="O118" s="49"/>
      <c r="P118" s="49"/>
      <c r="Q118" s="49"/>
      <c r="R118" s="32"/>
      <c r="S118" s="15"/>
      <c r="T118" s="15"/>
      <c r="U118" s="15"/>
      <c r="V118" s="15"/>
      <c r="W118" s="15"/>
      <c r="X118" s="22"/>
    </row>
    <row r="119" spans="1:24" ht="22.5" customHeight="1">
      <c r="A119" s="49" t="s">
        <v>327</v>
      </c>
      <c r="B119" s="49"/>
      <c r="C119" s="49"/>
      <c r="D119" s="49"/>
      <c r="E119" s="49"/>
      <c r="F119" s="49"/>
      <c r="G119" s="49"/>
      <c r="H119" s="49"/>
      <c r="I119" s="49"/>
      <c r="J119" s="49"/>
      <c r="K119" s="49"/>
      <c r="L119" s="49"/>
      <c r="M119" s="49"/>
      <c r="N119" s="49"/>
      <c r="O119" s="49"/>
      <c r="P119" s="49"/>
      <c r="Q119" s="49"/>
      <c r="R119" s="32"/>
      <c r="S119" s="15"/>
      <c r="T119" s="15"/>
      <c r="U119" s="15"/>
      <c r="V119" s="15"/>
      <c r="W119" s="15"/>
      <c r="X119" s="22"/>
    </row>
    <row r="120" spans="2:24" ht="409.5" customHeight="1">
      <c r="B120" s="12">
        <v>1</v>
      </c>
      <c r="C120" s="12" t="s">
        <v>195</v>
      </c>
      <c r="D120" s="21" t="s">
        <v>129</v>
      </c>
      <c r="E120" s="21"/>
      <c r="F120" s="21"/>
      <c r="G120" s="21" t="s">
        <v>376</v>
      </c>
      <c r="H120" s="21" t="s">
        <v>396</v>
      </c>
      <c r="I120" s="21" t="s">
        <v>19</v>
      </c>
      <c r="J120" s="21" t="s">
        <v>153</v>
      </c>
      <c r="K120" s="14"/>
      <c r="L120" s="14"/>
      <c r="M120" s="15">
        <f>SUM(R120:W120)</f>
        <v>101299</v>
      </c>
      <c r="N120" s="14"/>
      <c r="O120" s="15">
        <f>X120</f>
        <v>0</v>
      </c>
      <c r="P120" s="14"/>
      <c r="Q120" s="15">
        <f>SUM(M120:P120)</f>
        <v>101299</v>
      </c>
      <c r="R120" s="32">
        <v>70241</v>
      </c>
      <c r="S120" s="15"/>
      <c r="T120" s="15">
        <v>0</v>
      </c>
      <c r="U120" s="15">
        <v>4439</v>
      </c>
      <c r="V120" s="15">
        <v>5007</v>
      </c>
      <c r="W120" s="15">
        <v>21612</v>
      </c>
      <c r="X120" s="22">
        <v>0</v>
      </c>
    </row>
    <row r="121" spans="1:24" ht="18.75" customHeight="1">
      <c r="A121" s="49" t="s">
        <v>328</v>
      </c>
      <c r="B121" s="49"/>
      <c r="C121" s="49"/>
      <c r="D121" s="49"/>
      <c r="E121" s="49"/>
      <c r="F121" s="49"/>
      <c r="G121" s="49"/>
      <c r="H121" s="49"/>
      <c r="I121" s="49"/>
      <c r="J121" s="49"/>
      <c r="K121" s="49"/>
      <c r="L121" s="49"/>
      <c r="M121" s="49"/>
      <c r="N121" s="49"/>
      <c r="O121" s="49"/>
      <c r="P121" s="49"/>
      <c r="Q121" s="49"/>
      <c r="R121" s="32"/>
      <c r="S121" s="15"/>
      <c r="T121" s="15"/>
      <c r="U121" s="15"/>
      <c r="V121" s="15"/>
      <c r="W121" s="15"/>
      <c r="X121" s="22"/>
    </row>
    <row r="122" spans="2:24" ht="267.75">
      <c r="B122" s="12">
        <v>2</v>
      </c>
      <c r="C122" s="12" t="s">
        <v>195</v>
      </c>
      <c r="D122" s="21" t="s">
        <v>130</v>
      </c>
      <c r="E122" s="21"/>
      <c r="F122" s="21"/>
      <c r="G122" s="21"/>
      <c r="H122" s="21" t="s">
        <v>397</v>
      </c>
      <c r="I122" s="21"/>
      <c r="J122" s="21" t="s">
        <v>154</v>
      </c>
      <c r="K122" s="14"/>
      <c r="L122" s="14"/>
      <c r="M122" s="15">
        <f>SUM(R122:W122)</f>
        <v>134292</v>
      </c>
      <c r="N122" s="14"/>
      <c r="O122" s="15">
        <f>X122</f>
        <v>0</v>
      </c>
      <c r="P122" s="14"/>
      <c r="Q122" s="15">
        <f>SUM(M122:P122)</f>
        <v>134292</v>
      </c>
      <c r="R122" s="32">
        <v>127500</v>
      </c>
      <c r="S122" s="15"/>
      <c r="T122" s="15">
        <v>0</v>
      </c>
      <c r="U122" s="15">
        <v>0</v>
      </c>
      <c r="V122" s="15">
        <v>6792</v>
      </c>
      <c r="W122" s="15"/>
      <c r="X122" s="22">
        <v>0</v>
      </c>
    </row>
    <row r="123" spans="1:24" ht="18.75" customHeight="1">
      <c r="A123" s="49" t="s">
        <v>329</v>
      </c>
      <c r="B123" s="49"/>
      <c r="C123" s="49"/>
      <c r="D123" s="49"/>
      <c r="E123" s="49"/>
      <c r="F123" s="49"/>
      <c r="G123" s="49"/>
      <c r="H123" s="49"/>
      <c r="I123" s="49"/>
      <c r="J123" s="49"/>
      <c r="K123" s="49"/>
      <c r="L123" s="49"/>
      <c r="M123" s="49"/>
      <c r="N123" s="49"/>
      <c r="O123" s="49"/>
      <c r="P123" s="49"/>
      <c r="Q123" s="49"/>
      <c r="R123" s="32"/>
      <c r="S123" s="15"/>
      <c r="T123" s="15"/>
      <c r="U123" s="15"/>
      <c r="V123" s="15"/>
      <c r="W123" s="15"/>
      <c r="X123" s="22"/>
    </row>
    <row r="124" spans="2:24" ht="318.75">
      <c r="B124" s="12">
        <v>3</v>
      </c>
      <c r="C124" s="12" t="s">
        <v>195</v>
      </c>
      <c r="D124" s="21" t="s">
        <v>131</v>
      </c>
      <c r="E124" s="21"/>
      <c r="F124" s="21"/>
      <c r="G124" s="21"/>
      <c r="H124" s="21" t="s">
        <v>398</v>
      </c>
      <c r="I124" s="21"/>
      <c r="J124" s="21" t="s">
        <v>147</v>
      </c>
      <c r="K124" s="14"/>
      <c r="L124" s="14"/>
      <c r="M124" s="15">
        <f>SUM(R124:W124)</f>
        <v>137263</v>
      </c>
      <c r="N124" s="14"/>
      <c r="O124" s="15">
        <f>X124</f>
        <v>0</v>
      </c>
      <c r="P124" s="14"/>
      <c r="Q124" s="15">
        <f>SUM(M124:P124)</f>
        <v>137263</v>
      </c>
      <c r="R124" s="32">
        <v>132600</v>
      </c>
      <c r="S124" s="15"/>
      <c r="T124" s="15">
        <v>0</v>
      </c>
      <c r="U124" s="15">
        <v>0</v>
      </c>
      <c r="V124" s="15">
        <v>4663</v>
      </c>
      <c r="W124" s="15"/>
      <c r="X124" s="22">
        <v>0</v>
      </c>
    </row>
    <row r="125" spans="1:24" ht="18.75" customHeight="1">
      <c r="A125" s="49" t="s">
        <v>331</v>
      </c>
      <c r="B125" s="49"/>
      <c r="C125" s="49"/>
      <c r="D125" s="49"/>
      <c r="E125" s="49"/>
      <c r="F125" s="49"/>
      <c r="G125" s="49"/>
      <c r="H125" s="49"/>
      <c r="I125" s="49"/>
      <c r="J125" s="49"/>
      <c r="K125" s="49"/>
      <c r="L125" s="49"/>
      <c r="M125" s="49"/>
      <c r="N125" s="49"/>
      <c r="O125" s="49"/>
      <c r="P125" s="49"/>
      <c r="Q125" s="49"/>
      <c r="R125" s="32"/>
      <c r="S125" s="15"/>
      <c r="T125" s="15"/>
      <c r="U125" s="15"/>
      <c r="V125" s="15"/>
      <c r="W125" s="15"/>
      <c r="X125" s="22"/>
    </row>
    <row r="126" spans="2:24" ht="216.75">
      <c r="B126" s="12">
        <v>4</v>
      </c>
      <c r="C126" s="12" t="s">
        <v>195</v>
      </c>
      <c r="D126" s="21" t="s">
        <v>132</v>
      </c>
      <c r="E126" s="21"/>
      <c r="F126" s="21"/>
      <c r="G126" s="21"/>
      <c r="H126" s="21" t="s">
        <v>399</v>
      </c>
      <c r="I126" s="21"/>
      <c r="J126" s="21" t="s">
        <v>155</v>
      </c>
      <c r="K126" s="14"/>
      <c r="L126" s="14"/>
      <c r="M126" s="15">
        <f>SUM(R126:W126)</f>
        <v>48164</v>
      </c>
      <c r="N126" s="14"/>
      <c r="O126" s="15">
        <f>X126</f>
        <v>0</v>
      </c>
      <c r="P126" s="14"/>
      <c r="Q126" s="15">
        <f>SUM(M126:P126)</f>
        <v>48164</v>
      </c>
      <c r="R126" s="32">
        <v>45900</v>
      </c>
      <c r="S126" s="15"/>
      <c r="T126" s="15">
        <v>0</v>
      </c>
      <c r="U126" s="15">
        <v>0</v>
      </c>
      <c r="V126" s="15">
        <v>2264</v>
      </c>
      <c r="W126" s="15"/>
      <c r="X126" s="22">
        <v>0</v>
      </c>
    </row>
    <row r="127" spans="1:24" ht="19.5" customHeight="1">
      <c r="A127" s="49" t="s">
        <v>332</v>
      </c>
      <c r="B127" s="49"/>
      <c r="C127" s="49"/>
      <c r="D127" s="49"/>
      <c r="E127" s="49"/>
      <c r="F127" s="49"/>
      <c r="G127" s="49"/>
      <c r="H127" s="49"/>
      <c r="I127" s="49"/>
      <c r="J127" s="49"/>
      <c r="K127" s="49"/>
      <c r="L127" s="49"/>
      <c r="M127" s="49"/>
      <c r="N127" s="49"/>
      <c r="O127" s="49"/>
      <c r="P127" s="49"/>
      <c r="Q127" s="49"/>
      <c r="R127" s="32"/>
      <c r="S127" s="15"/>
      <c r="T127" s="15"/>
      <c r="U127" s="15"/>
      <c r="V127" s="15"/>
      <c r="W127" s="15"/>
      <c r="X127" s="22"/>
    </row>
    <row r="128" spans="2:24" ht="191.25">
      <c r="B128" s="12">
        <v>5</v>
      </c>
      <c r="C128" s="12" t="s">
        <v>196</v>
      </c>
      <c r="D128" s="21" t="s">
        <v>133</v>
      </c>
      <c r="E128" s="21"/>
      <c r="F128" s="21"/>
      <c r="G128" s="21"/>
      <c r="H128" s="21" t="s">
        <v>156</v>
      </c>
      <c r="I128" s="21"/>
      <c r="J128" s="21"/>
      <c r="K128" s="14"/>
      <c r="L128" s="14"/>
      <c r="M128" s="15">
        <f>SUM(R128:W128)</f>
        <v>9055.755811741275</v>
      </c>
      <c r="N128" s="14"/>
      <c r="O128" s="15">
        <f>X128</f>
        <v>0</v>
      </c>
      <c r="P128" s="14"/>
      <c r="Q128" s="15">
        <f>SUM(M128:P128)</f>
        <v>9055.755811741275</v>
      </c>
      <c r="R128" s="31">
        <v>0</v>
      </c>
      <c r="S128" s="25">
        <v>0</v>
      </c>
      <c r="T128" s="26">
        <v>0</v>
      </c>
      <c r="U128" s="25">
        <v>0</v>
      </c>
      <c r="V128" s="27">
        <v>9055.755811741275</v>
      </c>
      <c r="W128" s="25">
        <v>0</v>
      </c>
      <c r="X128" s="22">
        <v>0</v>
      </c>
    </row>
    <row r="129" spans="1:24" ht="21" customHeight="1">
      <c r="A129" s="49" t="s">
        <v>333</v>
      </c>
      <c r="B129" s="49"/>
      <c r="C129" s="49"/>
      <c r="D129" s="49"/>
      <c r="E129" s="49"/>
      <c r="F129" s="49"/>
      <c r="G129" s="49"/>
      <c r="H129" s="49"/>
      <c r="I129" s="49"/>
      <c r="J129" s="49"/>
      <c r="K129" s="49"/>
      <c r="L129" s="49"/>
      <c r="M129" s="49"/>
      <c r="N129" s="49"/>
      <c r="O129" s="49"/>
      <c r="P129" s="49"/>
      <c r="Q129" s="49"/>
      <c r="R129" s="32"/>
      <c r="S129" s="15"/>
      <c r="T129" s="15"/>
      <c r="U129" s="15"/>
      <c r="V129" s="15"/>
      <c r="W129" s="15"/>
      <c r="X129" s="22"/>
    </row>
    <row r="130" spans="2:24" ht="293.25">
      <c r="B130" s="12">
        <v>6</v>
      </c>
      <c r="C130" s="12" t="s">
        <v>196</v>
      </c>
      <c r="D130" s="13" t="s">
        <v>170</v>
      </c>
      <c r="E130" s="13"/>
      <c r="F130" s="13"/>
      <c r="G130" s="13"/>
      <c r="H130" s="13" t="s">
        <v>157</v>
      </c>
      <c r="I130" s="13"/>
      <c r="J130" s="13"/>
      <c r="K130" s="14"/>
      <c r="L130" s="14"/>
      <c r="M130" s="15">
        <f>SUM(R130:W130)</f>
        <v>22639.389192000002</v>
      </c>
      <c r="N130" s="14"/>
      <c r="O130" s="15">
        <f>X130</f>
        <v>0</v>
      </c>
      <c r="P130" s="14"/>
      <c r="Q130" s="15">
        <f>SUM(M130:P130)</f>
        <v>22639.389192000002</v>
      </c>
      <c r="R130" s="31">
        <v>0</v>
      </c>
      <c r="S130" s="25">
        <v>0</v>
      </c>
      <c r="T130" s="26">
        <v>0</v>
      </c>
      <c r="U130" s="25">
        <v>0</v>
      </c>
      <c r="V130" s="28">
        <v>22639.389192000002</v>
      </c>
      <c r="W130" s="25">
        <v>0</v>
      </c>
      <c r="X130" s="22">
        <v>0</v>
      </c>
    </row>
    <row r="131" spans="1:24" ht="12.75">
      <c r="A131" s="49" t="s">
        <v>334</v>
      </c>
      <c r="B131" s="49"/>
      <c r="C131" s="49"/>
      <c r="D131" s="49"/>
      <c r="E131" s="49"/>
      <c r="F131" s="49"/>
      <c r="G131" s="49"/>
      <c r="H131" s="49"/>
      <c r="I131" s="49"/>
      <c r="J131" s="49"/>
      <c r="K131" s="49"/>
      <c r="L131" s="49"/>
      <c r="M131" s="49"/>
      <c r="N131" s="49"/>
      <c r="O131" s="49"/>
      <c r="P131" s="49"/>
      <c r="Q131" s="49"/>
      <c r="R131" s="32"/>
      <c r="S131" s="15"/>
      <c r="T131" s="15"/>
      <c r="U131" s="15"/>
      <c r="V131" s="15"/>
      <c r="W131" s="15"/>
      <c r="X131" s="22"/>
    </row>
    <row r="132" spans="2:24" ht="267.75">
      <c r="B132" s="12">
        <v>7</v>
      </c>
      <c r="C132" s="12" t="s">
        <v>196</v>
      </c>
      <c r="D132" s="21" t="s">
        <v>134</v>
      </c>
      <c r="E132" s="21"/>
      <c r="F132" s="21"/>
      <c r="G132" s="21"/>
      <c r="H132" s="21" t="s">
        <v>92</v>
      </c>
      <c r="I132" s="21"/>
      <c r="J132" s="21"/>
      <c r="K132" s="14"/>
      <c r="L132" s="14"/>
      <c r="M132" s="15">
        <f>SUM(R132:W132)</f>
        <v>2263.938952935319</v>
      </c>
      <c r="N132" s="14"/>
      <c r="O132" s="15">
        <f>X132</f>
        <v>0</v>
      </c>
      <c r="P132" s="14"/>
      <c r="Q132" s="15">
        <f>SUM(M132:P132)</f>
        <v>2263.938952935319</v>
      </c>
      <c r="R132" s="31">
        <v>0</v>
      </c>
      <c r="S132" s="25">
        <v>0</v>
      </c>
      <c r="T132" s="26">
        <v>0</v>
      </c>
      <c r="U132" s="25">
        <v>0</v>
      </c>
      <c r="V132" s="28">
        <v>2263.938952935319</v>
      </c>
      <c r="W132" s="25">
        <v>0</v>
      </c>
      <c r="X132" s="22">
        <v>0</v>
      </c>
    </row>
    <row r="133" spans="2:24" ht="12.75">
      <c r="B133" s="1"/>
      <c r="C133" s="1"/>
      <c r="D133" s="1"/>
      <c r="E133" s="1"/>
      <c r="F133" s="1"/>
      <c r="G133" s="1"/>
      <c r="H133" s="1"/>
      <c r="I133" s="1"/>
      <c r="J133" s="1"/>
      <c r="K133" s="1"/>
      <c r="L133" s="1"/>
      <c r="M133" s="1"/>
      <c r="N133" s="1"/>
      <c r="O133" s="1"/>
      <c r="P133" s="1"/>
      <c r="Q133" s="1"/>
      <c r="R133" s="32"/>
      <c r="S133" s="15"/>
      <c r="T133" s="15"/>
      <c r="U133" s="15"/>
      <c r="V133" s="15"/>
      <c r="W133" s="15"/>
      <c r="X133" s="22"/>
    </row>
    <row r="134" spans="1:24" ht="12.75">
      <c r="A134" s="49" t="s">
        <v>335</v>
      </c>
      <c r="B134" s="49"/>
      <c r="C134" s="49"/>
      <c r="D134" s="49"/>
      <c r="E134" s="4"/>
      <c r="F134" s="4"/>
      <c r="G134" s="4"/>
      <c r="H134" s="4"/>
      <c r="I134" s="4"/>
      <c r="J134" s="4"/>
      <c r="K134" s="7" t="s">
        <v>195</v>
      </c>
      <c r="L134" s="1"/>
      <c r="M134" s="5">
        <f>SUM(R134:W134)</f>
        <v>421018</v>
      </c>
      <c r="N134" s="5">
        <f>SUM(N126,N124,N122,N120)</f>
        <v>0</v>
      </c>
      <c r="O134" s="5">
        <f>X134</f>
        <v>0</v>
      </c>
      <c r="P134" s="5">
        <f>SUM(P126,P124,P122,P120)</f>
        <v>0</v>
      </c>
      <c r="Q134" s="41">
        <f>SUM(Q126,Q124,Q122,Q120)</f>
        <v>421018</v>
      </c>
      <c r="R134" s="5">
        <f>SUM(R126,R124,R122,R120)</f>
        <v>376241</v>
      </c>
      <c r="S134" s="5">
        <f aca="true" t="shared" si="7" ref="S134:X134">SUM(S126,S124,S122,S120)</f>
        <v>0</v>
      </c>
      <c r="T134" s="5">
        <f t="shared" si="7"/>
        <v>0</v>
      </c>
      <c r="U134" s="5">
        <f t="shared" si="7"/>
        <v>4439</v>
      </c>
      <c r="V134" s="5">
        <f t="shared" si="7"/>
        <v>18726</v>
      </c>
      <c r="W134" s="5">
        <f t="shared" si="7"/>
        <v>21612</v>
      </c>
      <c r="X134" s="5">
        <f t="shared" si="7"/>
        <v>0</v>
      </c>
    </row>
    <row r="135" spans="1:24" ht="12.75">
      <c r="A135" s="6"/>
      <c r="B135" s="1"/>
      <c r="C135" s="1"/>
      <c r="D135" s="1"/>
      <c r="E135" s="1"/>
      <c r="F135" s="1"/>
      <c r="G135" s="1"/>
      <c r="H135" s="1"/>
      <c r="I135" s="1"/>
      <c r="J135" s="1"/>
      <c r="K135" s="7" t="s">
        <v>196</v>
      </c>
      <c r="L135" s="1"/>
      <c r="M135" s="5">
        <f>SUM(R135:W135)</f>
        <v>33959.08395667659</v>
      </c>
      <c r="N135" s="5">
        <f aca="true" t="shared" si="8" ref="N135:X135">SUM(N132,N130,N128)</f>
        <v>0</v>
      </c>
      <c r="O135" s="5">
        <f>X135</f>
        <v>0</v>
      </c>
      <c r="P135" s="5">
        <f t="shared" si="8"/>
        <v>0</v>
      </c>
      <c r="Q135" s="41">
        <f t="shared" si="8"/>
        <v>33959.08395667659</v>
      </c>
      <c r="R135" s="5">
        <f t="shared" si="8"/>
        <v>0</v>
      </c>
      <c r="S135" s="5">
        <f t="shared" si="8"/>
        <v>0</v>
      </c>
      <c r="T135" s="5">
        <f t="shared" si="8"/>
        <v>0</v>
      </c>
      <c r="U135" s="5">
        <f t="shared" si="8"/>
        <v>0</v>
      </c>
      <c r="V135" s="5">
        <f t="shared" si="8"/>
        <v>33959.08395667659</v>
      </c>
      <c r="W135" s="5">
        <f t="shared" si="8"/>
        <v>0</v>
      </c>
      <c r="X135" s="5">
        <f t="shared" si="8"/>
        <v>0</v>
      </c>
    </row>
    <row r="136" spans="1:24" ht="12.75">
      <c r="A136" s="6"/>
      <c r="B136" s="1"/>
      <c r="C136" s="1"/>
      <c r="D136" s="1"/>
      <c r="E136" s="1"/>
      <c r="F136" s="1"/>
      <c r="G136" s="1"/>
      <c r="H136" s="1"/>
      <c r="I136" s="1"/>
      <c r="J136" s="1"/>
      <c r="K136" s="7" t="s">
        <v>51</v>
      </c>
      <c r="L136" s="1"/>
      <c r="M136" s="5">
        <f aca="true" t="shared" si="9" ref="M136:R136">SUM(M134:M135)</f>
        <v>454977.0839566766</v>
      </c>
      <c r="N136" s="5">
        <f t="shared" si="9"/>
        <v>0</v>
      </c>
      <c r="O136" s="5">
        <f t="shared" si="9"/>
        <v>0</v>
      </c>
      <c r="P136" s="5">
        <f t="shared" si="9"/>
        <v>0</v>
      </c>
      <c r="Q136" s="5">
        <f t="shared" si="9"/>
        <v>454977.0839566766</v>
      </c>
      <c r="R136" s="32">
        <f t="shared" si="9"/>
        <v>376241</v>
      </c>
      <c r="S136" s="39">
        <f aca="true" t="shared" si="10" ref="S136:X136">SUM(S134:S135)</f>
        <v>0</v>
      </c>
      <c r="T136" s="39">
        <f t="shared" si="10"/>
        <v>0</v>
      </c>
      <c r="U136" s="39">
        <f t="shared" si="10"/>
        <v>4439</v>
      </c>
      <c r="V136" s="39">
        <f t="shared" si="10"/>
        <v>52685.08395667659</v>
      </c>
      <c r="W136" s="39">
        <f t="shared" si="10"/>
        <v>21612</v>
      </c>
      <c r="X136" s="39">
        <f t="shared" si="10"/>
        <v>0</v>
      </c>
    </row>
    <row r="137" spans="2:24" ht="12.75">
      <c r="B137" s="1"/>
      <c r="C137" s="1"/>
      <c r="D137" s="1"/>
      <c r="E137" s="1"/>
      <c r="F137" s="1"/>
      <c r="G137" s="1"/>
      <c r="H137" s="1"/>
      <c r="I137" s="1"/>
      <c r="J137" s="1"/>
      <c r="K137" s="1"/>
      <c r="L137" s="1"/>
      <c r="M137" s="5"/>
      <c r="N137" s="1"/>
      <c r="O137" s="1"/>
      <c r="P137" s="1"/>
      <c r="Q137" s="5"/>
      <c r="R137" s="32"/>
      <c r="S137" s="15"/>
      <c r="T137" s="15"/>
      <c r="U137" s="15"/>
      <c r="V137" s="15"/>
      <c r="W137" s="15"/>
      <c r="X137" s="22"/>
    </row>
    <row r="138" spans="1:24" ht="21.75" customHeight="1">
      <c r="A138" s="54" t="s">
        <v>337</v>
      </c>
      <c r="B138" s="54"/>
      <c r="C138" s="54"/>
      <c r="D138" s="54"/>
      <c r="E138" s="54"/>
      <c r="F138" s="54"/>
      <c r="G138" s="54"/>
      <c r="H138" s="54"/>
      <c r="I138" s="54"/>
      <c r="J138" s="54"/>
      <c r="K138" s="54"/>
      <c r="L138" s="54"/>
      <c r="M138" s="54"/>
      <c r="N138" s="54"/>
      <c r="O138" s="54"/>
      <c r="P138" s="54"/>
      <c r="Q138" s="54"/>
      <c r="R138" s="32"/>
      <c r="S138" s="15"/>
      <c r="T138" s="15"/>
      <c r="U138" s="15"/>
      <c r="V138" s="15"/>
      <c r="W138" s="15"/>
      <c r="X138" s="22"/>
    </row>
    <row r="139" spans="2:24" ht="12.75">
      <c r="B139" s="49" t="s">
        <v>338</v>
      </c>
      <c r="C139" s="49"/>
      <c r="D139" s="49"/>
      <c r="E139" s="49"/>
      <c r="F139" s="49"/>
      <c r="G139" s="49"/>
      <c r="H139" s="49"/>
      <c r="I139" s="49"/>
      <c r="J139" s="49"/>
      <c r="K139" s="49"/>
      <c r="L139" s="49"/>
      <c r="M139" s="49"/>
      <c r="N139" s="49"/>
      <c r="O139" s="49"/>
      <c r="P139" s="49"/>
      <c r="Q139" s="49"/>
      <c r="R139" s="32"/>
      <c r="S139" s="15"/>
      <c r="T139" s="15"/>
      <c r="U139" s="15"/>
      <c r="V139" s="15"/>
      <c r="W139" s="15"/>
      <c r="X139" s="22"/>
    </row>
    <row r="140" spans="1:24" ht="18.75" customHeight="1">
      <c r="A140" s="49" t="s">
        <v>339</v>
      </c>
      <c r="B140" s="49"/>
      <c r="C140" s="49"/>
      <c r="D140" s="49"/>
      <c r="E140" s="49"/>
      <c r="F140" s="49"/>
      <c r="G140" s="49"/>
      <c r="H140" s="49"/>
      <c r="I140" s="49"/>
      <c r="J140" s="49"/>
      <c r="K140" s="49"/>
      <c r="L140" s="49"/>
      <c r="M140" s="49"/>
      <c r="N140" s="49"/>
      <c r="O140" s="49"/>
      <c r="P140" s="49"/>
      <c r="Q140" s="49"/>
      <c r="R140" s="32"/>
      <c r="S140" s="15"/>
      <c r="T140" s="15"/>
      <c r="U140" s="15"/>
      <c r="V140" s="15"/>
      <c r="W140" s="15"/>
      <c r="X140" s="22"/>
    </row>
    <row r="141" spans="2:24" ht="409.5" customHeight="1">
      <c r="B141" s="12">
        <v>1</v>
      </c>
      <c r="C141" s="12" t="s">
        <v>195</v>
      </c>
      <c r="D141" s="13" t="s">
        <v>135</v>
      </c>
      <c r="E141" s="13" t="s">
        <v>299</v>
      </c>
      <c r="F141" s="13"/>
      <c r="G141" s="13" t="s">
        <v>377</v>
      </c>
      <c r="H141" s="13" t="s">
        <v>400</v>
      </c>
      <c r="I141" s="13" t="s">
        <v>6</v>
      </c>
      <c r="J141" s="13" t="s">
        <v>93</v>
      </c>
      <c r="K141" s="16"/>
      <c r="L141" s="14"/>
      <c r="M141" s="15">
        <f>SUM(R141:W141)</f>
        <v>15089</v>
      </c>
      <c r="N141" s="15"/>
      <c r="O141" s="15">
        <f>X141</f>
        <v>55000</v>
      </c>
      <c r="P141" s="15"/>
      <c r="Q141" s="15">
        <f>SUM(M141:P141)</f>
        <v>70089</v>
      </c>
      <c r="R141" s="32">
        <v>0</v>
      </c>
      <c r="S141" s="15"/>
      <c r="T141" s="15">
        <v>0</v>
      </c>
      <c r="U141" s="15">
        <v>1500</v>
      </c>
      <c r="V141" s="15">
        <v>9757</v>
      </c>
      <c r="W141" s="15">
        <v>3832</v>
      </c>
      <c r="X141" s="22">
        <v>55000</v>
      </c>
    </row>
    <row r="142" spans="1:24" ht="20.25" customHeight="1">
      <c r="A142" s="49" t="s">
        <v>340</v>
      </c>
      <c r="B142" s="49"/>
      <c r="C142" s="49"/>
      <c r="D142" s="49"/>
      <c r="E142" s="49"/>
      <c r="F142" s="49"/>
      <c r="G142" s="49"/>
      <c r="H142" s="49"/>
      <c r="I142" s="49"/>
      <c r="J142" s="49"/>
      <c r="K142" s="49"/>
      <c r="L142" s="49"/>
      <c r="M142" s="49"/>
      <c r="N142" s="49"/>
      <c r="O142" s="49"/>
      <c r="P142" s="49"/>
      <c r="Q142" s="49"/>
      <c r="R142" s="32"/>
      <c r="S142" s="15"/>
      <c r="T142" s="15"/>
      <c r="U142" s="15"/>
      <c r="V142" s="15"/>
      <c r="W142" s="15"/>
      <c r="X142" s="22"/>
    </row>
    <row r="143" spans="2:24" ht="409.5" customHeight="1">
      <c r="B143" s="12">
        <v>2</v>
      </c>
      <c r="C143" s="12" t="s">
        <v>195</v>
      </c>
      <c r="D143" s="13" t="s">
        <v>136</v>
      </c>
      <c r="E143" s="13" t="s">
        <v>301</v>
      </c>
      <c r="F143" s="16" t="s">
        <v>300</v>
      </c>
      <c r="G143" s="13" t="s">
        <v>378</v>
      </c>
      <c r="H143" s="13" t="s">
        <v>401</v>
      </c>
      <c r="I143" s="13" t="s">
        <v>7</v>
      </c>
      <c r="J143" s="13"/>
      <c r="K143" s="14"/>
      <c r="L143" s="14"/>
      <c r="M143" s="15">
        <f>SUM(R143:W143)</f>
        <v>75868</v>
      </c>
      <c r="N143" s="15"/>
      <c r="O143" s="15">
        <f>X143</f>
        <v>19000</v>
      </c>
      <c r="P143" s="15"/>
      <c r="Q143" s="15">
        <f>SUM(M143:P143)</f>
        <v>94868</v>
      </c>
      <c r="R143" s="32">
        <v>0</v>
      </c>
      <c r="S143" s="15"/>
      <c r="T143" s="15">
        <v>39213</v>
      </c>
      <c r="U143" s="15">
        <v>1500</v>
      </c>
      <c r="V143" s="15">
        <v>3512</v>
      </c>
      <c r="W143" s="15">
        <v>31643</v>
      </c>
      <c r="X143" s="22">
        <v>19000</v>
      </c>
    </row>
    <row r="144" spans="1:24" ht="19.5" customHeight="1">
      <c r="A144" s="49" t="s">
        <v>32</v>
      </c>
      <c r="B144" s="49"/>
      <c r="C144" s="49"/>
      <c r="D144" s="49"/>
      <c r="E144" s="49"/>
      <c r="F144" s="49"/>
      <c r="G144" s="49"/>
      <c r="H144" s="49"/>
      <c r="I144" s="49"/>
      <c r="J144" s="49"/>
      <c r="K144" s="49"/>
      <c r="L144" s="49"/>
      <c r="M144" s="49"/>
      <c r="N144" s="49"/>
      <c r="O144" s="49"/>
      <c r="P144" s="49"/>
      <c r="Q144" s="49"/>
      <c r="R144" s="32"/>
      <c r="S144" s="15"/>
      <c r="T144" s="15"/>
      <c r="U144" s="15"/>
      <c r="V144" s="15"/>
      <c r="W144" s="15"/>
      <c r="X144" s="22"/>
    </row>
    <row r="145" spans="2:24" ht="216.75">
      <c r="B145" s="12">
        <v>3</v>
      </c>
      <c r="C145" s="12" t="s">
        <v>195</v>
      </c>
      <c r="D145" s="13" t="s">
        <v>137</v>
      </c>
      <c r="E145" s="13" t="s">
        <v>302</v>
      </c>
      <c r="F145" s="13"/>
      <c r="G145" s="13"/>
      <c r="H145" s="13"/>
      <c r="I145" s="13"/>
      <c r="J145" s="13"/>
      <c r="K145" s="16"/>
      <c r="L145" s="14"/>
      <c r="M145" s="15">
        <f>SUM(R145:W145)</f>
        <v>0</v>
      </c>
      <c r="N145" s="14"/>
      <c r="O145" s="15">
        <f>X145</f>
        <v>1780</v>
      </c>
      <c r="P145" s="14"/>
      <c r="Q145" s="15">
        <f>SUM(M145:P145)</f>
        <v>1780</v>
      </c>
      <c r="R145" s="32">
        <v>0</v>
      </c>
      <c r="S145" s="15"/>
      <c r="T145" s="15">
        <v>0</v>
      </c>
      <c r="U145" s="15">
        <v>0</v>
      </c>
      <c r="V145" s="15">
        <v>0</v>
      </c>
      <c r="W145" s="15">
        <v>0</v>
      </c>
      <c r="X145" s="22">
        <v>1780</v>
      </c>
    </row>
    <row r="146" spans="1:24" ht="33.75" customHeight="1">
      <c r="A146" s="49" t="s">
        <v>33</v>
      </c>
      <c r="B146" s="49"/>
      <c r="C146" s="49"/>
      <c r="D146" s="49"/>
      <c r="E146" s="49"/>
      <c r="F146" s="49"/>
      <c r="G146" s="49"/>
      <c r="H146" s="49"/>
      <c r="I146" s="49"/>
      <c r="J146" s="49"/>
      <c r="K146" s="49"/>
      <c r="L146" s="49"/>
      <c r="M146" s="49"/>
      <c r="N146" s="49"/>
      <c r="O146" s="49"/>
      <c r="P146" s="49"/>
      <c r="Q146" s="49"/>
      <c r="R146" s="32"/>
      <c r="S146" s="15"/>
      <c r="T146" s="15"/>
      <c r="U146" s="15"/>
      <c r="V146" s="15"/>
      <c r="W146" s="15"/>
      <c r="X146" s="22"/>
    </row>
    <row r="147" spans="2:24" ht="229.5">
      <c r="B147" s="12">
        <v>4</v>
      </c>
      <c r="C147" s="12" t="s">
        <v>196</v>
      </c>
      <c r="D147" s="13" t="s">
        <v>138</v>
      </c>
      <c r="E147" s="13" t="s">
        <v>303</v>
      </c>
      <c r="F147" s="13"/>
      <c r="G147" s="16" t="s">
        <v>379</v>
      </c>
      <c r="H147" s="13" t="s">
        <v>402</v>
      </c>
      <c r="I147" s="13" t="s">
        <v>8</v>
      </c>
      <c r="J147" s="13"/>
      <c r="K147" s="16"/>
      <c r="L147" s="14"/>
      <c r="M147" s="15">
        <f>SUM(R147:W147)</f>
        <v>34117.79261407321</v>
      </c>
      <c r="N147" s="15"/>
      <c r="O147" s="15">
        <f>X147</f>
        <v>41589</v>
      </c>
      <c r="P147" s="15"/>
      <c r="Q147" s="15">
        <f>SUM(M147:P147)</f>
        <v>75706.7926140732</v>
      </c>
      <c r="R147" s="31">
        <v>0</v>
      </c>
      <c r="S147" s="15">
        <v>0</v>
      </c>
      <c r="T147" s="17">
        <v>2245.4574065847</v>
      </c>
      <c r="U147" s="15">
        <v>0</v>
      </c>
      <c r="V147" s="29">
        <v>22476.095207488506</v>
      </c>
      <c r="W147" s="15">
        <v>9396.24</v>
      </c>
      <c r="X147" s="15">
        <v>41589</v>
      </c>
    </row>
    <row r="148" spans="1:24" ht="20.25" customHeight="1">
      <c r="A148" s="49" t="s">
        <v>34</v>
      </c>
      <c r="B148" s="49"/>
      <c r="C148" s="49"/>
      <c r="D148" s="49"/>
      <c r="E148" s="49"/>
      <c r="F148" s="49"/>
      <c r="G148" s="49"/>
      <c r="H148" s="49"/>
      <c r="I148" s="49"/>
      <c r="J148" s="49"/>
      <c r="K148" s="49"/>
      <c r="L148" s="49"/>
      <c r="M148" s="49"/>
      <c r="N148" s="49"/>
      <c r="O148" s="49"/>
      <c r="P148" s="49"/>
      <c r="Q148" s="49"/>
      <c r="R148" s="32"/>
      <c r="S148" s="15"/>
      <c r="T148" s="15"/>
      <c r="U148" s="15"/>
      <c r="V148" s="15"/>
      <c r="W148" s="15"/>
      <c r="X148" s="22"/>
    </row>
    <row r="149" spans="2:24" ht="409.5">
      <c r="B149" s="12">
        <v>5</v>
      </c>
      <c r="C149" s="12" t="s">
        <v>196</v>
      </c>
      <c r="D149" s="13" t="s">
        <v>139</v>
      </c>
      <c r="E149" s="13" t="s">
        <v>146</v>
      </c>
      <c r="F149" s="13"/>
      <c r="G149" s="16" t="s">
        <v>380</v>
      </c>
      <c r="H149" s="13" t="s">
        <v>403</v>
      </c>
      <c r="I149" s="16" t="s">
        <v>9</v>
      </c>
      <c r="J149" s="13"/>
      <c r="K149" s="14"/>
      <c r="L149" s="14"/>
      <c r="M149" s="15">
        <f>SUM(R149:W149)</f>
        <v>36679.47554300301</v>
      </c>
      <c r="N149" s="15"/>
      <c r="O149" s="15">
        <f>X149</f>
        <v>102996</v>
      </c>
      <c r="P149" s="15"/>
      <c r="Q149" s="15">
        <f>SUM(M149:P149)</f>
        <v>139675.475543003</v>
      </c>
      <c r="R149" s="31">
        <v>0</v>
      </c>
      <c r="S149" s="15">
        <v>0</v>
      </c>
      <c r="T149" s="17">
        <v>26945.488879016397</v>
      </c>
      <c r="U149" s="15">
        <v>0</v>
      </c>
      <c r="V149" s="30">
        <v>9733.986663986614</v>
      </c>
      <c r="W149" s="15">
        <v>0</v>
      </c>
      <c r="X149" s="15">
        <v>102996</v>
      </c>
    </row>
    <row r="150" spans="2:24" ht="12.75">
      <c r="B150" s="1"/>
      <c r="C150" s="1"/>
      <c r="D150" s="1"/>
      <c r="E150" s="1"/>
      <c r="F150" s="1"/>
      <c r="G150" s="1"/>
      <c r="H150" s="1"/>
      <c r="I150" s="1"/>
      <c r="J150" s="1"/>
      <c r="K150" s="1"/>
      <c r="L150" s="1"/>
      <c r="M150" s="1"/>
      <c r="N150" s="1"/>
      <c r="O150" s="1"/>
      <c r="P150" s="1"/>
      <c r="Q150" s="1"/>
      <c r="R150" s="32"/>
      <c r="S150" s="15"/>
      <c r="T150" s="15"/>
      <c r="U150" s="15"/>
      <c r="V150" s="15"/>
      <c r="W150" s="15"/>
      <c r="X150" s="22"/>
    </row>
    <row r="151" spans="1:24" ht="12.75">
      <c r="A151" s="49" t="s">
        <v>35</v>
      </c>
      <c r="B151" s="49"/>
      <c r="C151" s="49"/>
      <c r="D151" s="49"/>
      <c r="E151" s="4"/>
      <c r="F151" s="4"/>
      <c r="G151" s="4"/>
      <c r="H151" s="4"/>
      <c r="I151" s="4"/>
      <c r="J151" s="4"/>
      <c r="K151" s="7" t="s">
        <v>195</v>
      </c>
      <c r="L151" s="1"/>
      <c r="M151" s="5">
        <f>SUM(R151:W151)</f>
        <v>90957</v>
      </c>
      <c r="N151" s="1">
        <f>SUM(N145,N143,N141)</f>
        <v>0</v>
      </c>
      <c r="O151" s="5">
        <f>X151</f>
        <v>75780</v>
      </c>
      <c r="P151" s="1">
        <f>SUM(P145,P143,P141)</f>
        <v>0</v>
      </c>
      <c r="Q151" s="40">
        <f>SUM(Q145,Q143,Q141)</f>
        <v>166737</v>
      </c>
      <c r="R151" s="5">
        <f>SUM(R145,R143,R141)</f>
        <v>0</v>
      </c>
      <c r="S151" s="5">
        <f aca="true" t="shared" si="11" ref="S151:X151">SUM(S145,S143,S141)</f>
        <v>0</v>
      </c>
      <c r="T151" s="5">
        <f t="shared" si="11"/>
        <v>39213</v>
      </c>
      <c r="U151" s="5">
        <f t="shared" si="11"/>
        <v>3000</v>
      </c>
      <c r="V151" s="5">
        <f t="shared" si="11"/>
        <v>13269</v>
      </c>
      <c r="W151" s="5">
        <f t="shared" si="11"/>
        <v>35475</v>
      </c>
      <c r="X151" s="5">
        <f t="shared" si="11"/>
        <v>75780</v>
      </c>
    </row>
    <row r="152" spans="1:24" ht="12.75">
      <c r="A152" s="6"/>
      <c r="B152" s="1"/>
      <c r="C152" s="1"/>
      <c r="D152" s="1"/>
      <c r="E152" s="1"/>
      <c r="F152" s="1"/>
      <c r="G152" s="1"/>
      <c r="H152" s="1"/>
      <c r="I152" s="1"/>
      <c r="J152" s="1"/>
      <c r="K152" s="7" t="s">
        <v>196</v>
      </c>
      <c r="L152" s="1"/>
      <c r="M152" s="5">
        <f>SUM(R152:W152)</f>
        <v>70797.26815707622</v>
      </c>
      <c r="N152" s="1">
        <f aca="true" t="shared" si="12" ref="N152:X152">SUM(N149,N147)</f>
        <v>0</v>
      </c>
      <c r="O152" s="5">
        <f>X152</f>
        <v>144585</v>
      </c>
      <c r="P152" s="1">
        <f t="shared" si="12"/>
        <v>0</v>
      </c>
      <c r="Q152" s="40">
        <f t="shared" si="12"/>
        <v>215382.2681570762</v>
      </c>
      <c r="R152" s="5">
        <f t="shared" si="12"/>
        <v>0</v>
      </c>
      <c r="S152" s="5">
        <f t="shared" si="12"/>
        <v>0</v>
      </c>
      <c r="T152" s="5">
        <f t="shared" si="12"/>
        <v>29190.946285601098</v>
      </c>
      <c r="U152" s="5">
        <f t="shared" si="12"/>
        <v>0</v>
      </c>
      <c r="V152" s="5">
        <f t="shared" si="12"/>
        <v>32210.081871475122</v>
      </c>
      <c r="W152" s="5">
        <f t="shared" si="12"/>
        <v>9396.24</v>
      </c>
      <c r="X152" s="5">
        <f t="shared" si="12"/>
        <v>144585</v>
      </c>
    </row>
    <row r="153" spans="1:24" ht="12.75">
      <c r="A153" s="6"/>
      <c r="B153" s="1"/>
      <c r="C153" s="1"/>
      <c r="D153" s="1"/>
      <c r="E153" s="1"/>
      <c r="F153" s="1"/>
      <c r="G153" s="1"/>
      <c r="H153" s="1"/>
      <c r="I153" s="1"/>
      <c r="J153" s="1"/>
      <c r="K153" s="7" t="s">
        <v>51</v>
      </c>
      <c r="L153" s="1"/>
      <c r="M153" s="1">
        <f aca="true" t="shared" si="13" ref="M153:R153">SUM(M151:M152)</f>
        <v>161754.2681570762</v>
      </c>
      <c r="N153" s="1">
        <f t="shared" si="13"/>
        <v>0</v>
      </c>
      <c r="O153" s="1">
        <f t="shared" si="13"/>
        <v>220365</v>
      </c>
      <c r="P153" s="1">
        <f t="shared" si="13"/>
        <v>0</v>
      </c>
      <c r="Q153" s="1">
        <f t="shared" si="13"/>
        <v>382119.2681570762</v>
      </c>
      <c r="R153" s="42">
        <f t="shared" si="13"/>
        <v>0</v>
      </c>
      <c r="S153" s="43">
        <f aca="true" t="shared" si="14" ref="S153:X153">SUM(S151:S152)</f>
        <v>0</v>
      </c>
      <c r="T153" s="43">
        <f t="shared" si="14"/>
        <v>68403.9462856011</v>
      </c>
      <c r="U153" s="43">
        <f t="shared" si="14"/>
        <v>3000</v>
      </c>
      <c r="V153" s="43">
        <f t="shared" si="14"/>
        <v>45479.08187147512</v>
      </c>
      <c r="W153" s="43">
        <f t="shared" si="14"/>
        <v>44871.24</v>
      </c>
      <c r="X153" s="43">
        <f t="shared" si="14"/>
        <v>220365</v>
      </c>
    </row>
    <row r="154" spans="2:24" ht="12.75">
      <c r="B154" s="1"/>
      <c r="C154" s="1"/>
      <c r="D154" s="1"/>
      <c r="E154" s="1"/>
      <c r="F154" s="1"/>
      <c r="G154" s="1"/>
      <c r="H154" s="1"/>
      <c r="I154" s="1"/>
      <c r="J154" s="1"/>
      <c r="K154" s="1"/>
      <c r="L154" s="1"/>
      <c r="M154" s="1"/>
      <c r="N154" s="1"/>
      <c r="O154" s="1"/>
      <c r="P154" s="1"/>
      <c r="Q154" s="1"/>
      <c r="R154" s="32"/>
      <c r="S154" s="15"/>
      <c r="T154" s="15"/>
      <c r="U154" s="15"/>
      <c r="V154" s="15"/>
      <c r="W154" s="15"/>
      <c r="X154" s="22"/>
    </row>
    <row r="155" spans="1:24" ht="15.75">
      <c r="A155" s="53" t="s">
        <v>83</v>
      </c>
      <c r="B155" s="54"/>
      <c r="C155" s="54"/>
      <c r="D155" s="54"/>
      <c r="E155" s="54"/>
      <c r="F155" s="54"/>
      <c r="G155" s="54"/>
      <c r="H155" s="54"/>
      <c r="I155" s="54"/>
      <c r="J155" s="54"/>
      <c r="K155" s="54"/>
      <c r="L155" s="54"/>
      <c r="M155" s="54"/>
      <c r="N155" s="54"/>
      <c r="O155" s="54"/>
      <c r="P155" s="54"/>
      <c r="Q155" s="54"/>
      <c r="R155" s="32"/>
      <c r="S155" s="15"/>
      <c r="T155" s="15"/>
      <c r="U155" s="15"/>
      <c r="V155" s="15"/>
      <c r="W155" s="15"/>
      <c r="X155" s="22"/>
    </row>
    <row r="156" spans="2:24" ht="12.75">
      <c r="B156" s="55" t="s">
        <v>36</v>
      </c>
      <c r="C156" s="55"/>
      <c r="D156" s="55"/>
      <c r="E156" s="55"/>
      <c r="F156" s="55"/>
      <c r="G156" s="55"/>
      <c r="H156" s="55"/>
      <c r="I156" s="55"/>
      <c r="J156" s="55"/>
      <c r="K156" s="55"/>
      <c r="L156" s="55"/>
      <c r="M156" s="55"/>
      <c r="N156" s="55"/>
      <c r="O156" s="55"/>
      <c r="P156" s="55"/>
      <c r="Q156" s="55"/>
      <c r="R156" s="32"/>
      <c r="S156" s="15"/>
      <c r="T156" s="15"/>
      <c r="U156" s="15"/>
      <c r="V156" s="15"/>
      <c r="W156" s="15"/>
      <c r="X156" s="22"/>
    </row>
    <row r="157" spans="1:24" ht="18.75" customHeight="1">
      <c r="A157" s="49" t="s">
        <v>37</v>
      </c>
      <c r="B157" s="49"/>
      <c r="C157" s="49"/>
      <c r="D157" s="49"/>
      <c r="E157" s="49"/>
      <c r="F157" s="49"/>
      <c r="G157" s="49"/>
      <c r="H157" s="49"/>
      <c r="I157" s="49"/>
      <c r="J157" s="49"/>
      <c r="K157" s="49"/>
      <c r="L157" s="49"/>
      <c r="M157" s="49"/>
      <c r="N157" s="49"/>
      <c r="O157" s="49"/>
      <c r="P157" s="49"/>
      <c r="Q157" s="49"/>
      <c r="R157" s="32"/>
      <c r="S157" s="15"/>
      <c r="T157" s="15"/>
      <c r="U157" s="15"/>
      <c r="V157" s="15"/>
      <c r="W157" s="15"/>
      <c r="X157" s="22"/>
    </row>
    <row r="158" spans="2:24" ht="409.5" customHeight="1">
      <c r="B158" s="12">
        <v>1</v>
      </c>
      <c r="C158" s="12" t="s">
        <v>195</v>
      </c>
      <c r="D158" s="14" t="s">
        <v>171</v>
      </c>
      <c r="E158" s="14" t="s">
        <v>305</v>
      </c>
      <c r="F158" s="14" t="s">
        <v>304</v>
      </c>
      <c r="G158" s="14" t="s">
        <v>381</v>
      </c>
      <c r="H158" s="14" t="s">
        <v>404</v>
      </c>
      <c r="I158" s="14" t="s">
        <v>10</v>
      </c>
      <c r="J158" s="14" t="s">
        <v>94</v>
      </c>
      <c r="K158" s="14"/>
      <c r="L158" s="14"/>
      <c r="M158" s="15">
        <f>SUM(R158:W158)</f>
        <v>176566</v>
      </c>
      <c r="N158" s="15"/>
      <c r="O158" s="15">
        <f>X158</f>
        <v>110198</v>
      </c>
      <c r="P158" s="15"/>
      <c r="Q158" s="15">
        <f>SUM(M158:P158)</f>
        <v>286764</v>
      </c>
      <c r="R158" s="32">
        <v>0</v>
      </c>
      <c r="S158" s="15">
        <v>192</v>
      </c>
      <c r="T158" s="15">
        <v>48360</v>
      </c>
      <c r="U158" s="15">
        <v>9000</v>
      </c>
      <c r="V158" s="15">
        <v>103684</v>
      </c>
      <c r="W158" s="15">
        <v>15330</v>
      </c>
      <c r="X158" s="22">
        <v>110198</v>
      </c>
    </row>
    <row r="159" spans="1:24" ht="20.25" customHeight="1">
      <c r="A159" s="49" t="s">
        <v>38</v>
      </c>
      <c r="B159" s="49"/>
      <c r="C159" s="49"/>
      <c r="D159" s="49"/>
      <c r="E159" s="49"/>
      <c r="F159" s="49"/>
      <c r="G159" s="49"/>
      <c r="H159" s="49"/>
      <c r="I159" s="49"/>
      <c r="J159" s="49"/>
      <c r="K159" s="49"/>
      <c r="L159" s="49"/>
      <c r="M159" s="49"/>
      <c r="N159" s="49"/>
      <c r="O159" s="49"/>
      <c r="P159" s="49"/>
      <c r="Q159" s="49"/>
      <c r="R159" s="32"/>
      <c r="S159" s="15"/>
      <c r="T159" s="15"/>
      <c r="U159" s="15"/>
      <c r="V159" s="15"/>
      <c r="W159" s="15"/>
      <c r="X159" s="22"/>
    </row>
    <row r="160" spans="2:24" ht="216.75">
      <c r="B160" s="12">
        <v>2</v>
      </c>
      <c r="C160" s="12" t="s">
        <v>195</v>
      </c>
      <c r="D160" s="36" t="s">
        <v>140</v>
      </c>
      <c r="E160" s="36" t="s">
        <v>306</v>
      </c>
      <c r="F160" s="33"/>
      <c r="G160" s="36" t="s">
        <v>382</v>
      </c>
      <c r="H160" s="36" t="s">
        <v>405</v>
      </c>
      <c r="I160" s="36" t="s">
        <v>11</v>
      </c>
      <c r="J160" s="36" t="s">
        <v>94</v>
      </c>
      <c r="K160" s="14"/>
      <c r="L160" s="14"/>
      <c r="M160" s="15">
        <f>SUM(R160:W160)</f>
        <v>7871</v>
      </c>
      <c r="N160" s="15"/>
      <c r="O160" s="15">
        <f>X160</f>
        <v>20000</v>
      </c>
      <c r="P160" s="15"/>
      <c r="Q160" s="15">
        <f>SUM(M160:P160)</f>
        <v>27871</v>
      </c>
      <c r="R160" s="32">
        <v>0</v>
      </c>
      <c r="S160" s="15"/>
      <c r="T160" s="15">
        <v>0</v>
      </c>
      <c r="U160" s="15">
        <v>3000</v>
      </c>
      <c r="V160" s="15">
        <v>0</v>
      </c>
      <c r="W160" s="15">
        <v>4871</v>
      </c>
      <c r="X160" s="22">
        <v>20000</v>
      </c>
    </row>
    <row r="161" spans="1:24" ht="20.25" customHeight="1">
      <c r="A161" s="49" t="s">
        <v>39</v>
      </c>
      <c r="B161" s="49"/>
      <c r="C161" s="49"/>
      <c r="D161" s="49"/>
      <c r="E161" s="49"/>
      <c r="F161" s="49"/>
      <c r="G161" s="49"/>
      <c r="H161" s="49"/>
      <c r="I161" s="49"/>
      <c r="J161" s="49"/>
      <c r="K161" s="49"/>
      <c r="L161" s="49"/>
      <c r="M161" s="49"/>
      <c r="N161" s="49"/>
      <c r="O161" s="49"/>
      <c r="P161" s="49"/>
      <c r="Q161" s="49"/>
      <c r="R161" s="32"/>
      <c r="S161" s="15"/>
      <c r="T161" s="15"/>
      <c r="U161" s="15"/>
      <c r="V161" s="15"/>
      <c r="W161" s="15"/>
      <c r="X161" s="22"/>
    </row>
    <row r="162" spans="2:24" ht="267.75">
      <c r="B162" s="12">
        <v>3</v>
      </c>
      <c r="C162" s="12" t="s">
        <v>195</v>
      </c>
      <c r="D162" s="36" t="s">
        <v>141</v>
      </c>
      <c r="E162" s="36" t="s">
        <v>407</v>
      </c>
      <c r="F162" s="36" t="s">
        <v>236</v>
      </c>
      <c r="G162" s="36" t="s">
        <v>383</v>
      </c>
      <c r="H162" s="36" t="s">
        <v>406</v>
      </c>
      <c r="I162" s="37" t="s">
        <v>12</v>
      </c>
      <c r="J162" s="36" t="s">
        <v>94</v>
      </c>
      <c r="K162" s="16"/>
      <c r="L162" s="14"/>
      <c r="M162" s="15">
        <f>SUM(R162:W162)</f>
        <v>27927</v>
      </c>
      <c r="N162" s="15"/>
      <c r="O162" s="15">
        <f>X162</f>
        <v>5000</v>
      </c>
      <c r="P162" s="15"/>
      <c r="Q162" s="15">
        <f>SUM(M162:P162)</f>
        <v>32927</v>
      </c>
      <c r="R162" s="32">
        <v>0</v>
      </c>
      <c r="S162" s="15"/>
      <c r="T162" s="15">
        <v>19344</v>
      </c>
      <c r="U162" s="15">
        <v>3705</v>
      </c>
      <c r="V162" s="15">
        <v>4878</v>
      </c>
      <c r="W162" s="15">
        <v>0</v>
      </c>
      <c r="X162" s="22">
        <v>5000</v>
      </c>
    </row>
    <row r="163" spans="1:24" ht="20.25" customHeight="1">
      <c r="A163" s="49" t="s">
        <v>40</v>
      </c>
      <c r="B163" s="49"/>
      <c r="C163" s="49"/>
      <c r="D163" s="49"/>
      <c r="E163" s="49"/>
      <c r="F163" s="49"/>
      <c r="G163" s="49"/>
      <c r="H163" s="49"/>
      <c r="I163" s="49"/>
      <c r="J163" s="49"/>
      <c r="K163" s="49"/>
      <c r="L163" s="49"/>
      <c r="M163" s="49"/>
      <c r="N163" s="49"/>
      <c r="O163" s="49"/>
      <c r="P163" s="49"/>
      <c r="Q163" s="49"/>
      <c r="R163" s="32"/>
      <c r="S163" s="15"/>
      <c r="T163" s="15"/>
      <c r="U163" s="15"/>
      <c r="V163" s="15"/>
      <c r="W163" s="15"/>
      <c r="X163" s="22"/>
    </row>
    <row r="164" spans="2:24" ht="153">
      <c r="B164" s="12">
        <v>4</v>
      </c>
      <c r="C164" s="12" t="s">
        <v>195</v>
      </c>
      <c r="D164" s="14" t="s">
        <v>172</v>
      </c>
      <c r="E164" s="14" t="s">
        <v>307</v>
      </c>
      <c r="F164" s="14"/>
      <c r="G164" s="14" t="s">
        <v>384</v>
      </c>
      <c r="H164" s="14" t="s">
        <v>408</v>
      </c>
      <c r="I164" s="14" t="s">
        <v>12</v>
      </c>
      <c r="J164" s="14" t="s">
        <v>94</v>
      </c>
      <c r="K164" s="16"/>
      <c r="L164" s="14"/>
      <c r="M164" s="15">
        <f>SUM(R164:W164)</f>
        <v>4273</v>
      </c>
      <c r="N164" s="15"/>
      <c r="O164" s="15">
        <f>X164</f>
        <v>3000</v>
      </c>
      <c r="P164" s="15"/>
      <c r="Q164" s="15">
        <f>SUM(M164:P164)</f>
        <v>7273</v>
      </c>
      <c r="R164" s="32">
        <v>0</v>
      </c>
      <c r="S164" s="15"/>
      <c r="T164" s="15">
        <v>0</v>
      </c>
      <c r="U164" s="15">
        <v>2000</v>
      </c>
      <c r="V164" s="15">
        <v>2273</v>
      </c>
      <c r="W164" s="15"/>
      <c r="X164" s="22">
        <v>3000</v>
      </c>
    </row>
    <row r="165" spans="2:24" ht="12.75">
      <c r="B165" s="1"/>
      <c r="C165" s="1"/>
      <c r="D165" s="1"/>
      <c r="E165" s="1"/>
      <c r="F165" s="1"/>
      <c r="G165" s="1"/>
      <c r="H165" s="1"/>
      <c r="I165" s="1"/>
      <c r="J165" s="1"/>
      <c r="K165" s="1"/>
      <c r="L165" s="1"/>
      <c r="M165" s="1"/>
      <c r="N165" s="1"/>
      <c r="O165" s="1"/>
      <c r="P165" s="1"/>
      <c r="Q165" s="1"/>
      <c r="R165" s="32"/>
      <c r="S165" s="15"/>
      <c r="T165" s="15"/>
      <c r="U165" s="15"/>
      <c r="V165" s="15"/>
      <c r="W165" s="15"/>
      <c r="X165" s="22"/>
    </row>
    <row r="166" spans="1:24" ht="12.75">
      <c r="A166" s="49" t="s">
        <v>41</v>
      </c>
      <c r="B166" s="49"/>
      <c r="C166" s="49"/>
      <c r="D166" s="49"/>
      <c r="E166" s="4"/>
      <c r="F166" s="4"/>
      <c r="G166" s="4"/>
      <c r="H166" s="4"/>
      <c r="I166" s="4"/>
      <c r="J166" s="4"/>
      <c r="K166" s="7" t="s">
        <v>52</v>
      </c>
      <c r="L166" s="1"/>
      <c r="M166" s="5">
        <f>SUM(R166:W166)</f>
        <v>216637</v>
      </c>
      <c r="N166" s="1">
        <f aca="true" t="shared" si="15" ref="N166:X166">SUM(N158,N160,N162,N164)</f>
        <v>0</v>
      </c>
      <c r="O166" s="5">
        <f>X166</f>
        <v>138198</v>
      </c>
      <c r="P166" s="1">
        <f t="shared" si="15"/>
        <v>0</v>
      </c>
      <c r="Q166" s="41">
        <f t="shared" si="15"/>
        <v>354835</v>
      </c>
      <c r="R166" s="5">
        <f t="shared" si="15"/>
        <v>0</v>
      </c>
      <c r="S166" s="5">
        <f t="shared" si="15"/>
        <v>192</v>
      </c>
      <c r="T166" s="5">
        <f t="shared" si="15"/>
        <v>67704</v>
      </c>
      <c r="U166" s="5">
        <f t="shared" si="15"/>
        <v>17705</v>
      </c>
      <c r="V166" s="5">
        <f t="shared" si="15"/>
        <v>110835</v>
      </c>
      <c r="W166" s="5">
        <f t="shared" si="15"/>
        <v>20201</v>
      </c>
      <c r="X166" s="5">
        <f t="shared" si="15"/>
        <v>138198</v>
      </c>
    </row>
    <row r="167" spans="2:24" ht="12.75">
      <c r="B167" s="1"/>
      <c r="C167" s="1"/>
      <c r="D167" s="1"/>
      <c r="E167" s="1"/>
      <c r="F167" s="1"/>
      <c r="G167" s="1"/>
      <c r="H167" s="1"/>
      <c r="I167" s="1"/>
      <c r="J167" s="1"/>
      <c r="K167" s="7"/>
      <c r="L167" s="1"/>
      <c r="M167" s="1"/>
      <c r="N167" s="1"/>
      <c r="O167" s="1"/>
      <c r="P167" s="1"/>
      <c r="Q167" s="1"/>
      <c r="R167" s="31"/>
      <c r="S167" s="15"/>
      <c r="T167" s="17"/>
      <c r="U167" s="15"/>
      <c r="V167" s="15"/>
      <c r="W167" s="15"/>
      <c r="X167" s="22"/>
    </row>
    <row r="168" spans="1:24" ht="24" customHeight="1">
      <c r="A168" s="53" t="s">
        <v>84</v>
      </c>
      <c r="B168" s="54"/>
      <c r="C168" s="54"/>
      <c r="D168" s="54"/>
      <c r="E168" s="54"/>
      <c r="F168" s="54"/>
      <c r="G168" s="54"/>
      <c r="H168" s="54"/>
      <c r="I168" s="54"/>
      <c r="J168" s="54"/>
      <c r="K168" s="54"/>
      <c r="L168" s="54"/>
      <c r="M168" s="54"/>
      <c r="N168" s="54"/>
      <c r="O168" s="54"/>
      <c r="P168" s="54"/>
      <c r="Q168" s="54"/>
      <c r="R168" s="32"/>
      <c r="S168" s="15"/>
      <c r="T168" s="15"/>
      <c r="U168" s="15"/>
      <c r="V168" s="15"/>
      <c r="W168" s="15"/>
      <c r="X168" s="22"/>
    </row>
    <row r="169" spans="2:24" ht="38.25" customHeight="1">
      <c r="B169" s="55" t="s">
        <v>175</v>
      </c>
      <c r="C169" s="55"/>
      <c r="D169" s="55"/>
      <c r="E169" s="55"/>
      <c r="F169" s="55"/>
      <c r="G169" s="55"/>
      <c r="H169" s="55"/>
      <c r="I169" s="55"/>
      <c r="J169" s="55"/>
      <c r="K169" s="55"/>
      <c r="L169" s="55"/>
      <c r="M169" s="55"/>
      <c r="N169" s="55"/>
      <c r="O169" s="55"/>
      <c r="P169" s="55"/>
      <c r="Q169" s="55"/>
      <c r="R169" s="32"/>
      <c r="S169" s="15"/>
      <c r="T169" s="15"/>
      <c r="U169" s="15"/>
      <c r="V169" s="15"/>
      <c r="W169" s="15"/>
      <c r="X169" s="22"/>
    </row>
    <row r="170" spans="1:24" ht="34.5" customHeight="1">
      <c r="A170" s="49" t="s">
        <v>42</v>
      </c>
      <c r="B170" s="49"/>
      <c r="C170" s="49"/>
      <c r="D170" s="49"/>
      <c r="E170" s="49"/>
      <c r="F170" s="49"/>
      <c r="G170" s="49"/>
      <c r="H170" s="49"/>
      <c r="I170" s="49"/>
      <c r="J170" s="49"/>
      <c r="K170" s="49"/>
      <c r="L170" s="49"/>
      <c r="M170" s="49"/>
      <c r="N170" s="49"/>
      <c r="O170" s="49"/>
      <c r="P170" s="49"/>
      <c r="Q170" s="49"/>
      <c r="R170" s="32"/>
      <c r="S170" s="15"/>
      <c r="T170" s="15"/>
      <c r="U170" s="15"/>
      <c r="V170" s="15"/>
      <c r="W170" s="15"/>
      <c r="X170" s="22"/>
    </row>
    <row r="171" spans="2:24" ht="331.5" customHeight="1">
      <c r="B171" s="12">
        <v>1</v>
      </c>
      <c r="C171" s="12" t="s">
        <v>196</v>
      </c>
      <c r="D171" s="13" t="s">
        <v>142</v>
      </c>
      <c r="E171" s="13"/>
      <c r="F171" s="13" t="s">
        <v>308</v>
      </c>
      <c r="G171" s="13" t="s">
        <v>385</v>
      </c>
      <c r="H171" s="13" t="s">
        <v>409</v>
      </c>
      <c r="I171" s="13" t="s">
        <v>13</v>
      </c>
      <c r="J171" s="13" t="s">
        <v>95</v>
      </c>
      <c r="K171" s="14"/>
      <c r="L171" s="14"/>
      <c r="M171" s="15">
        <f>SUM(R171:W171)</f>
        <v>41566.9008429876</v>
      </c>
      <c r="N171" s="15"/>
      <c r="O171" s="15">
        <f>X171</f>
        <v>0</v>
      </c>
      <c r="P171" s="15"/>
      <c r="Q171" s="15">
        <f>SUM(M171:P171)</f>
        <v>41566.9008429876</v>
      </c>
      <c r="R171" s="31">
        <v>10565.16</v>
      </c>
      <c r="S171" s="15">
        <v>0</v>
      </c>
      <c r="T171" s="17">
        <v>4490.9148131694</v>
      </c>
      <c r="U171" s="15">
        <v>0</v>
      </c>
      <c r="V171" s="24">
        <v>18289.626029818195</v>
      </c>
      <c r="W171" s="15">
        <v>8221.2</v>
      </c>
      <c r="X171" s="22">
        <v>0</v>
      </c>
    </row>
    <row r="172" spans="1:24" ht="21" customHeight="1">
      <c r="A172" s="49" t="s">
        <v>43</v>
      </c>
      <c r="B172" s="49"/>
      <c r="C172" s="49"/>
      <c r="D172" s="49"/>
      <c r="E172" s="49"/>
      <c r="F172" s="49"/>
      <c r="G172" s="49"/>
      <c r="H172" s="49"/>
      <c r="I172" s="49"/>
      <c r="J172" s="49"/>
      <c r="K172" s="49"/>
      <c r="L172" s="49"/>
      <c r="M172" s="49"/>
      <c r="N172" s="49"/>
      <c r="O172" s="49"/>
      <c r="P172" s="49"/>
      <c r="Q172" s="49"/>
      <c r="R172" s="32"/>
      <c r="S172" s="15"/>
      <c r="T172" s="15"/>
      <c r="U172" s="15"/>
      <c r="V172" s="15"/>
      <c r="W172" s="15"/>
      <c r="X172" s="22"/>
    </row>
    <row r="173" spans="2:24" ht="395.25" customHeight="1">
      <c r="B173" s="12">
        <v>2</v>
      </c>
      <c r="C173" s="12" t="s">
        <v>196</v>
      </c>
      <c r="D173" s="13" t="s">
        <v>173</v>
      </c>
      <c r="E173" s="13" t="s">
        <v>310</v>
      </c>
      <c r="F173" s="13" t="s">
        <v>309</v>
      </c>
      <c r="G173" s="13" t="s">
        <v>385</v>
      </c>
      <c r="H173" s="13" t="s">
        <v>410</v>
      </c>
      <c r="I173" s="13" t="s">
        <v>14</v>
      </c>
      <c r="J173" s="13"/>
      <c r="K173" s="14"/>
      <c r="L173" s="14"/>
      <c r="M173" s="15">
        <f>SUM(R173:W173)</f>
        <v>15338.59693312569</v>
      </c>
      <c r="N173" s="15"/>
      <c r="O173" s="15">
        <f>X173</f>
        <v>26749</v>
      </c>
      <c r="P173" s="15"/>
      <c r="Q173" s="15">
        <f>SUM(M173:P173)</f>
        <v>42087.59693312569</v>
      </c>
      <c r="R173" s="31">
        <v>0</v>
      </c>
      <c r="S173" s="15">
        <v>0</v>
      </c>
      <c r="T173" s="17">
        <v>4490.9148131694</v>
      </c>
      <c r="U173" s="15">
        <v>0</v>
      </c>
      <c r="V173" s="24">
        <v>5492.682119956289</v>
      </c>
      <c r="W173" s="15">
        <v>5355</v>
      </c>
      <c r="X173" s="15">
        <v>26749</v>
      </c>
    </row>
    <row r="174" spans="1:24" ht="20.25" customHeight="1">
      <c r="A174" s="49" t="s">
        <v>44</v>
      </c>
      <c r="B174" s="49"/>
      <c r="C174" s="49"/>
      <c r="D174" s="49"/>
      <c r="E174" s="49"/>
      <c r="F174" s="49"/>
      <c r="G174" s="49"/>
      <c r="H174" s="49"/>
      <c r="I174" s="49"/>
      <c r="J174" s="49"/>
      <c r="K174" s="49"/>
      <c r="L174" s="49"/>
      <c r="M174" s="49"/>
      <c r="N174" s="49"/>
      <c r="O174" s="49"/>
      <c r="P174" s="49"/>
      <c r="Q174" s="49"/>
      <c r="R174" s="32"/>
      <c r="S174" s="15"/>
      <c r="T174" s="15"/>
      <c r="U174" s="15"/>
      <c r="V174" s="15"/>
      <c r="W174" s="15"/>
      <c r="X174" s="22"/>
    </row>
    <row r="175" spans="2:24" ht="409.5" customHeight="1">
      <c r="B175" s="12">
        <v>3</v>
      </c>
      <c r="C175" s="12" t="s">
        <v>196</v>
      </c>
      <c r="D175" s="13" t="s">
        <v>174</v>
      </c>
      <c r="E175" s="13" t="s">
        <v>231</v>
      </c>
      <c r="F175" s="13" t="s">
        <v>230</v>
      </c>
      <c r="G175" s="13" t="s">
        <v>385</v>
      </c>
      <c r="H175" s="13" t="s">
        <v>411</v>
      </c>
      <c r="I175" s="13" t="s">
        <v>15</v>
      </c>
      <c r="J175" s="13" t="s">
        <v>96</v>
      </c>
      <c r="K175" s="14"/>
      <c r="L175" s="14"/>
      <c r="M175" s="15">
        <f>SUM(R175:W175)</f>
        <v>130574.52104251449</v>
      </c>
      <c r="N175" s="15"/>
      <c r="O175" s="15">
        <f>X175</f>
        <v>6550</v>
      </c>
      <c r="P175" s="15"/>
      <c r="Q175" s="15">
        <f>SUM(M175:P175)</f>
        <v>137124.52104251448</v>
      </c>
      <c r="R175" s="31">
        <v>10200</v>
      </c>
      <c r="S175" s="15">
        <v>0</v>
      </c>
      <c r="T175" s="17">
        <v>67223.0883438072</v>
      </c>
      <c r="U175" s="15">
        <v>0</v>
      </c>
      <c r="V175" s="24">
        <v>44692.57269870729</v>
      </c>
      <c r="W175" s="15">
        <v>8458.86</v>
      </c>
      <c r="X175" s="15">
        <v>6550</v>
      </c>
    </row>
    <row r="176" spans="1:24" ht="18.75" customHeight="1">
      <c r="A176" s="49" t="s">
        <v>45</v>
      </c>
      <c r="B176" s="49"/>
      <c r="C176" s="49"/>
      <c r="D176" s="49"/>
      <c r="E176" s="49"/>
      <c r="F176" s="49"/>
      <c r="G176" s="49"/>
      <c r="H176" s="49"/>
      <c r="I176" s="49"/>
      <c r="J176" s="49"/>
      <c r="K176" s="49"/>
      <c r="L176" s="49"/>
      <c r="M176" s="49"/>
      <c r="N176" s="49"/>
      <c r="O176" s="49"/>
      <c r="P176" s="49"/>
      <c r="Q176" s="49"/>
      <c r="R176" s="32"/>
      <c r="S176" s="15"/>
      <c r="T176" s="15"/>
      <c r="U176" s="15"/>
      <c r="V176" s="15"/>
      <c r="W176" s="15"/>
      <c r="X176" s="22"/>
    </row>
    <row r="177" spans="2:24" ht="409.5" customHeight="1">
      <c r="B177" s="12">
        <v>4</v>
      </c>
      <c r="C177" s="12" t="s">
        <v>196</v>
      </c>
      <c r="D177" s="13" t="s">
        <v>143</v>
      </c>
      <c r="E177" s="13"/>
      <c r="F177" s="13" t="s">
        <v>232</v>
      </c>
      <c r="G177" s="13" t="s">
        <v>386</v>
      </c>
      <c r="H177" s="13" t="s">
        <v>412</v>
      </c>
      <c r="I177" s="13" t="s">
        <v>16</v>
      </c>
      <c r="J177" s="13" t="s">
        <v>97</v>
      </c>
      <c r="K177" s="14"/>
      <c r="L177" s="14"/>
      <c r="M177" s="15">
        <f>SUM(R177:W177)</f>
        <v>65667.04832845191</v>
      </c>
      <c r="N177" s="15"/>
      <c r="O177" s="15">
        <f>X177</f>
        <v>0</v>
      </c>
      <c r="P177" s="15"/>
      <c r="Q177" s="15">
        <f>SUM(M177:P177)</f>
        <v>65667.04832845191</v>
      </c>
      <c r="R177" s="31">
        <v>34680</v>
      </c>
      <c r="S177" s="15">
        <v>0</v>
      </c>
      <c r="T177" s="17">
        <v>19074.6684681588</v>
      </c>
      <c r="U177" s="15">
        <v>0</v>
      </c>
      <c r="V177" s="24">
        <v>9872.379860293115</v>
      </c>
      <c r="W177" s="15">
        <v>2040</v>
      </c>
      <c r="X177" s="22">
        <v>0</v>
      </c>
    </row>
    <row r="178" spans="1:24" ht="21" customHeight="1">
      <c r="A178" s="49" t="s">
        <v>46</v>
      </c>
      <c r="B178" s="49"/>
      <c r="C178" s="49"/>
      <c r="D178" s="49"/>
      <c r="E178" s="49"/>
      <c r="F178" s="49"/>
      <c r="G178" s="49"/>
      <c r="H178" s="49"/>
      <c r="I178" s="49"/>
      <c r="J178" s="49"/>
      <c r="K178" s="49"/>
      <c r="L178" s="49"/>
      <c r="M178" s="49"/>
      <c r="N178" s="49"/>
      <c r="O178" s="49"/>
      <c r="P178" s="49"/>
      <c r="Q178" s="49"/>
      <c r="R178" s="32"/>
      <c r="S178" s="15"/>
      <c r="T178" s="15"/>
      <c r="U178" s="15"/>
      <c r="V178" s="15"/>
      <c r="W178" s="15"/>
      <c r="X178" s="22"/>
    </row>
    <row r="179" spans="2:24" ht="409.5" customHeight="1">
      <c r="B179" s="12">
        <v>5</v>
      </c>
      <c r="C179" s="12" t="s">
        <v>196</v>
      </c>
      <c r="D179" s="13" t="s">
        <v>144</v>
      </c>
      <c r="E179" s="13" t="s">
        <v>235</v>
      </c>
      <c r="F179" s="13"/>
      <c r="G179" s="13" t="s">
        <v>386</v>
      </c>
      <c r="H179" s="13" t="s">
        <v>413</v>
      </c>
      <c r="I179" s="13" t="s">
        <v>17</v>
      </c>
      <c r="J179" s="13" t="s">
        <v>98</v>
      </c>
      <c r="K179" s="14"/>
      <c r="L179" s="14"/>
      <c r="M179" s="15">
        <f>SUM(R179:W179)</f>
        <v>20672.34</v>
      </c>
      <c r="N179" s="15"/>
      <c r="O179" s="15">
        <f>X179</f>
        <v>13162</v>
      </c>
      <c r="P179" s="15"/>
      <c r="Q179" s="15">
        <f>SUM(M179:P179)</f>
        <v>33834.34</v>
      </c>
      <c r="R179" s="31">
        <v>15300</v>
      </c>
      <c r="S179" s="15">
        <v>0</v>
      </c>
      <c r="T179" s="17">
        <v>0</v>
      </c>
      <c r="U179" s="15">
        <v>0</v>
      </c>
      <c r="V179" s="15">
        <v>0</v>
      </c>
      <c r="W179" s="15">
        <v>5372.34</v>
      </c>
      <c r="X179" s="15">
        <v>13162</v>
      </c>
    </row>
    <row r="180" spans="1:24" ht="34.5" customHeight="1">
      <c r="A180" s="49" t="s">
        <v>47</v>
      </c>
      <c r="B180" s="49"/>
      <c r="C180" s="49"/>
      <c r="D180" s="49"/>
      <c r="E180" s="49"/>
      <c r="F180" s="49"/>
      <c r="G180" s="49"/>
      <c r="H180" s="49"/>
      <c r="I180" s="49"/>
      <c r="J180" s="49"/>
      <c r="K180" s="49"/>
      <c r="L180" s="49"/>
      <c r="M180" s="49"/>
      <c r="N180" s="49"/>
      <c r="O180" s="49"/>
      <c r="P180" s="49"/>
      <c r="Q180" s="49"/>
      <c r="R180" s="32"/>
      <c r="S180" s="15"/>
      <c r="T180" s="15"/>
      <c r="U180" s="15"/>
      <c r="V180" s="15"/>
      <c r="W180" s="15"/>
      <c r="X180" s="22"/>
    </row>
    <row r="181" spans="2:24" ht="409.5" customHeight="1">
      <c r="B181" s="12">
        <v>6</v>
      </c>
      <c r="C181" s="12" t="s">
        <v>196</v>
      </c>
      <c r="D181" s="14" t="s">
        <v>145</v>
      </c>
      <c r="E181" s="14" t="s">
        <v>233</v>
      </c>
      <c r="F181" s="14" t="s">
        <v>234</v>
      </c>
      <c r="G181" s="14" t="s">
        <v>386</v>
      </c>
      <c r="H181" s="14" t="s">
        <v>414</v>
      </c>
      <c r="I181" s="14" t="s">
        <v>18</v>
      </c>
      <c r="J181" s="19" t="s">
        <v>27</v>
      </c>
      <c r="K181" s="14"/>
      <c r="L181" s="14"/>
      <c r="M181" s="15">
        <f>SUM(R181:W181)</f>
        <v>197188.2321728898</v>
      </c>
      <c r="N181" s="15"/>
      <c r="O181" s="15">
        <f>X181</f>
        <v>1654</v>
      </c>
      <c r="P181" s="15"/>
      <c r="Q181" s="15">
        <f>SUM(M181:P181)</f>
        <v>198842.2321728898</v>
      </c>
      <c r="R181" s="31">
        <v>24480</v>
      </c>
      <c r="S181" s="15">
        <v>0</v>
      </c>
      <c r="T181" s="17">
        <v>70696.74984398461</v>
      </c>
      <c r="U181" s="15">
        <v>0</v>
      </c>
      <c r="V181" s="24">
        <v>67321.28232890519</v>
      </c>
      <c r="W181" s="15">
        <v>34690.2</v>
      </c>
      <c r="X181" s="15">
        <v>1654</v>
      </c>
    </row>
    <row r="182" spans="2:24" ht="12.75">
      <c r="B182" s="1"/>
      <c r="C182" s="1"/>
      <c r="D182" s="1"/>
      <c r="E182" s="1"/>
      <c r="F182" s="1"/>
      <c r="G182" s="1"/>
      <c r="H182" s="1"/>
      <c r="I182" s="1"/>
      <c r="J182" s="1"/>
      <c r="K182" s="1"/>
      <c r="L182" s="1"/>
      <c r="M182" s="1"/>
      <c r="N182" s="1"/>
      <c r="O182" s="1"/>
      <c r="P182" s="1"/>
      <c r="Q182" s="1"/>
      <c r="R182" s="32"/>
      <c r="S182" s="15"/>
      <c r="T182" s="15"/>
      <c r="U182" s="15"/>
      <c r="V182" s="15"/>
      <c r="W182" s="15"/>
      <c r="X182" s="22"/>
    </row>
    <row r="183" spans="1:24" ht="12.75">
      <c r="A183" s="49" t="s">
        <v>48</v>
      </c>
      <c r="B183" s="49"/>
      <c r="C183" s="49"/>
      <c r="D183" s="49"/>
      <c r="E183" s="4"/>
      <c r="F183" s="4"/>
      <c r="G183" s="4"/>
      <c r="H183" s="4"/>
      <c r="I183" s="4"/>
      <c r="J183" s="4"/>
      <c r="K183" s="7" t="s">
        <v>53</v>
      </c>
      <c r="L183" s="1"/>
      <c r="M183" s="5">
        <f>SUM(R183:W183)</f>
        <v>471007.63931996946</v>
      </c>
      <c r="N183" s="1">
        <f aca="true" t="shared" si="16" ref="N183:X183">SUM(N181,N179,N177,N175,N173,N171)</f>
        <v>0</v>
      </c>
      <c r="O183" s="5">
        <f>X183</f>
        <v>48115</v>
      </c>
      <c r="P183" s="1">
        <f t="shared" si="16"/>
        <v>0</v>
      </c>
      <c r="Q183" s="40">
        <f t="shared" si="16"/>
        <v>519122.63931996946</v>
      </c>
      <c r="R183" s="5">
        <f t="shared" si="16"/>
        <v>95225.16</v>
      </c>
      <c r="S183" s="5">
        <f t="shared" si="16"/>
        <v>0</v>
      </c>
      <c r="T183" s="5">
        <f t="shared" si="16"/>
        <v>165976.3362822894</v>
      </c>
      <c r="U183" s="5">
        <f t="shared" si="16"/>
        <v>0</v>
      </c>
      <c r="V183" s="5">
        <f t="shared" si="16"/>
        <v>145668.54303768007</v>
      </c>
      <c r="W183" s="5">
        <f t="shared" si="16"/>
        <v>64137.59999999999</v>
      </c>
      <c r="X183" s="5">
        <f t="shared" si="16"/>
        <v>48115</v>
      </c>
    </row>
    <row r="184" spans="1:24" ht="12.75">
      <c r="A184" s="6"/>
      <c r="B184" s="1"/>
      <c r="C184" s="1"/>
      <c r="D184" s="1"/>
      <c r="E184" s="1"/>
      <c r="F184" s="1"/>
      <c r="G184" s="1"/>
      <c r="H184" s="1"/>
      <c r="I184" s="1"/>
      <c r="J184" s="1"/>
      <c r="K184" s="7"/>
      <c r="L184" s="1"/>
      <c r="M184" s="1"/>
      <c r="N184" s="1"/>
      <c r="O184" s="1"/>
      <c r="P184" s="1"/>
      <c r="Q184" s="1"/>
      <c r="R184" s="32"/>
      <c r="S184" s="15"/>
      <c r="T184" s="15"/>
      <c r="U184" s="15"/>
      <c r="V184" s="15"/>
      <c r="W184" s="15"/>
      <c r="X184" s="22"/>
    </row>
    <row r="185" spans="2:24" ht="12.75">
      <c r="B185" s="1"/>
      <c r="C185" s="1"/>
      <c r="D185" s="1"/>
      <c r="E185" s="1"/>
      <c r="F185" s="1"/>
      <c r="G185" s="1"/>
      <c r="H185" s="1"/>
      <c r="I185" s="1"/>
      <c r="J185" s="1"/>
      <c r="K185" s="1"/>
      <c r="L185" s="1"/>
      <c r="M185" s="1"/>
      <c r="N185" s="1"/>
      <c r="O185" s="1"/>
      <c r="P185" s="1"/>
      <c r="Q185" s="1"/>
      <c r="R185" s="32"/>
      <c r="S185" s="15"/>
      <c r="T185" s="15"/>
      <c r="U185" s="15"/>
      <c r="V185" s="15"/>
      <c r="W185" s="15"/>
      <c r="X185" s="22"/>
    </row>
    <row r="186" spans="1:24" ht="12.75">
      <c r="A186" s="49" t="s">
        <v>49</v>
      </c>
      <c r="B186" s="49"/>
      <c r="C186" s="49"/>
      <c r="D186" s="49"/>
      <c r="E186" s="4"/>
      <c r="F186" s="4"/>
      <c r="G186" s="4"/>
      <c r="H186" s="4"/>
      <c r="I186" s="4"/>
      <c r="J186" s="4"/>
      <c r="K186" s="7" t="s">
        <v>195</v>
      </c>
      <c r="L186" s="1"/>
      <c r="M186" s="5">
        <f aca="true" t="shared" si="17" ref="M186:X186">SUM(M166,M151,M134,M115,M92)</f>
        <v>1634016.5723247745</v>
      </c>
      <c r="N186" s="5">
        <f t="shared" si="17"/>
        <v>0</v>
      </c>
      <c r="O186" s="5">
        <f t="shared" si="17"/>
        <v>561832</v>
      </c>
      <c r="P186" s="5">
        <f t="shared" si="17"/>
        <v>0</v>
      </c>
      <c r="Q186" s="5">
        <f t="shared" si="17"/>
        <v>2195848.5723247747</v>
      </c>
      <c r="R186" s="42">
        <f t="shared" si="17"/>
        <v>418896.4</v>
      </c>
      <c r="S186" s="5">
        <f t="shared" si="17"/>
        <v>19626</v>
      </c>
      <c r="T186" s="5">
        <f t="shared" si="17"/>
        <v>251354.20337348722</v>
      </c>
      <c r="U186" s="5">
        <f t="shared" si="17"/>
        <v>157665</v>
      </c>
      <c r="V186" s="5">
        <f t="shared" si="17"/>
        <v>407055.99782105983</v>
      </c>
      <c r="W186" s="5">
        <f t="shared" si="17"/>
        <v>379220.38</v>
      </c>
      <c r="X186" s="5">
        <f t="shared" si="17"/>
        <v>561832</v>
      </c>
    </row>
    <row r="187" spans="2:24" ht="12.75">
      <c r="B187" s="1"/>
      <c r="C187" s="1"/>
      <c r="D187" s="1"/>
      <c r="E187" s="1"/>
      <c r="F187" s="1"/>
      <c r="G187" s="1"/>
      <c r="H187" s="1"/>
      <c r="I187" s="1"/>
      <c r="J187" s="1"/>
      <c r="K187" s="7" t="s">
        <v>196</v>
      </c>
      <c r="L187" s="1"/>
      <c r="M187" s="5">
        <f aca="true" t="shared" si="18" ref="M187:X187">SUM(M183,M152,M135,M93)</f>
        <v>1511665.9751875666</v>
      </c>
      <c r="N187" s="5">
        <f t="shared" si="18"/>
        <v>0</v>
      </c>
      <c r="O187" s="5">
        <f t="shared" si="18"/>
        <v>495818</v>
      </c>
      <c r="P187" s="5">
        <f t="shared" si="18"/>
        <v>0</v>
      </c>
      <c r="Q187" s="5">
        <f t="shared" si="18"/>
        <v>2007483.9751875666</v>
      </c>
      <c r="R187" s="42">
        <f t="shared" si="18"/>
        <v>184388.4804</v>
      </c>
      <c r="S187" s="5">
        <f t="shared" si="18"/>
        <v>0</v>
      </c>
      <c r="T187" s="5">
        <f t="shared" si="18"/>
        <v>504712.42939152813</v>
      </c>
      <c r="U187" s="5">
        <f t="shared" si="18"/>
        <v>0</v>
      </c>
      <c r="V187" s="5">
        <f t="shared" si="18"/>
        <v>702050.9001024715</v>
      </c>
      <c r="W187" s="5">
        <f t="shared" si="18"/>
        <v>120515.04000000001</v>
      </c>
      <c r="X187" s="5">
        <f t="shared" si="18"/>
        <v>495818</v>
      </c>
    </row>
    <row r="188" spans="2:24" ht="12.75">
      <c r="B188" s="1"/>
      <c r="C188" s="1"/>
      <c r="D188" s="1"/>
      <c r="E188" s="1"/>
      <c r="F188" s="1"/>
      <c r="G188" s="1"/>
      <c r="H188" s="1"/>
      <c r="I188" s="1"/>
      <c r="J188" s="1"/>
      <c r="K188" s="7" t="s">
        <v>51</v>
      </c>
      <c r="L188" s="1"/>
      <c r="M188" s="5">
        <f aca="true" t="shared" si="19" ref="M188:X188">SUM(M186:M187)</f>
        <v>3145682.5475123413</v>
      </c>
      <c r="N188" s="5">
        <f t="shared" si="19"/>
        <v>0</v>
      </c>
      <c r="O188" s="5">
        <f t="shared" si="19"/>
        <v>1057650</v>
      </c>
      <c r="P188" s="5">
        <f t="shared" si="19"/>
        <v>0</v>
      </c>
      <c r="Q188" s="5">
        <f t="shared" si="19"/>
        <v>4203332.547512341</v>
      </c>
      <c r="R188" s="42">
        <f t="shared" si="19"/>
        <v>603284.8804</v>
      </c>
      <c r="S188" s="5">
        <f t="shared" si="19"/>
        <v>19626</v>
      </c>
      <c r="T188" s="5">
        <f t="shared" si="19"/>
        <v>756066.6327650154</v>
      </c>
      <c r="U188" s="5">
        <f t="shared" si="19"/>
        <v>157665</v>
      </c>
      <c r="V188" s="5">
        <f t="shared" si="19"/>
        <v>1109106.8979235312</v>
      </c>
      <c r="W188" s="5">
        <f t="shared" si="19"/>
        <v>499735.42000000004</v>
      </c>
      <c r="X188" s="5">
        <f t="shared" si="19"/>
        <v>1057650</v>
      </c>
    </row>
    <row r="190" ht="12.75">
      <c r="A190" s="59" t="s">
        <v>29</v>
      </c>
    </row>
  </sheetData>
  <mergeCells count="98">
    <mergeCell ref="A71:Q71"/>
    <mergeCell ref="A67:Q67"/>
    <mergeCell ref="A63:Q63"/>
    <mergeCell ref="A81:Q81"/>
    <mergeCell ref="A74:Q74"/>
    <mergeCell ref="A3:D3"/>
    <mergeCell ref="M3:Q3"/>
    <mergeCell ref="A7:Q7"/>
    <mergeCell ref="A5:Q5"/>
    <mergeCell ref="B6:Q6"/>
    <mergeCell ref="E3:K3"/>
    <mergeCell ref="A1:G1"/>
    <mergeCell ref="A39:Q39"/>
    <mergeCell ref="B24:Q24"/>
    <mergeCell ref="B28:Q28"/>
    <mergeCell ref="B32:Q32"/>
    <mergeCell ref="B36:Q36"/>
    <mergeCell ref="A35:Q35"/>
    <mergeCell ref="A31:Q31"/>
    <mergeCell ref="A27:Q27"/>
    <mergeCell ref="A59:Q59"/>
    <mergeCell ref="A55:Q55"/>
    <mergeCell ref="A51:Q51"/>
    <mergeCell ref="A43:Q43"/>
    <mergeCell ref="A47:Q47"/>
    <mergeCell ref="A96:Q96"/>
    <mergeCell ref="B75:Q75"/>
    <mergeCell ref="A92:D92"/>
    <mergeCell ref="B79:Q79"/>
    <mergeCell ref="B82:Q82"/>
    <mergeCell ref="B85:Q85"/>
    <mergeCell ref="B89:Q89"/>
    <mergeCell ref="A84:Q84"/>
    <mergeCell ref="A88:Q88"/>
    <mergeCell ref="A78:Q78"/>
    <mergeCell ref="B97:Q97"/>
    <mergeCell ref="B40:Q40"/>
    <mergeCell ref="B44:Q44"/>
    <mergeCell ref="B48:Q48"/>
    <mergeCell ref="B52:Q52"/>
    <mergeCell ref="B56:Q56"/>
    <mergeCell ref="B60:Q60"/>
    <mergeCell ref="B64:Q64"/>
    <mergeCell ref="B68:Q68"/>
    <mergeCell ref="B72:Q72"/>
    <mergeCell ref="A98:Q98"/>
    <mergeCell ref="A100:Q100"/>
    <mergeCell ref="A102:Q102"/>
    <mergeCell ref="A104:Q104"/>
    <mergeCell ref="A106:Q106"/>
    <mergeCell ref="A108:Q108"/>
    <mergeCell ref="A110:Q110"/>
    <mergeCell ref="A112:Q112"/>
    <mergeCell ref="A117:Q117"/>
    <mergeCell ref="B118:Q118"/>
    <mergeCell ref="A119:Q119"/>
    <mergeCell ref="A121:Q121"/>
    <mergeCell ref="A123:Q123"/>
    <mergeCell ref="A125:Q125"/>
    <mergeCell ref="A127:Q127"/>
    <mergeCell ref="A129:Q129"/>
    <mergeCell ref="A144:Q144"/>
    <mergeCell ref="A146:Q146"/>
    <mergeCell ref="A148:Q148"/>
    <mergeCell ref="A131:Q131"/>
    <mergeCell ref="A138:Q138"/>
    <mergeCell ref="B139:Q139"/>
    <mergeCell ref="A140:Q140"/>
    <mergeCell ref="A15:Q15"/>
    <mergeCell ref="A170:Q170"/>
    <mergeCell ref="A172:Q172"/>
    <mergeCell ref="A155:Q155"/>
    <mergeCell ref="B156:Q156"/>
    <mergeCell ref="A157:Q157"/>
    <mergeCell ref="A159:Q159"/>
    <mergeCell ref="A161:Q161"/>
    <mergeCell ref="A163:Q163"/>
    <mergeCell ref="A168:Q168"/>
    <mergeCell ref="A183:D183"/>
    <mergeCell ref="A186:D186"/>
    <mergeCell ref="A115:D115"/>
    <mergeCell ref="A134:D134"/>
    <mergeCell ref="A151:D151"/>
    <mergeCell ref="A166:D166"/>
    <mergeCell ref="A178:Q178"/>
    <mergeCell ref="A180:Q180"/>
    <mergeCell ref="B169:Q169"/>
    <mergeCell ref="A142:Q142"/>
    <mergeCell ref="A174:Q174"/>
    <mergeCell ref="A176:Q176"/>
    <mergeCell ref="R3:X3"/>
    <mergeCell ref="A23:Q23"/>
    <mergeCell ref="A19:D19"/>
    <mergeCell ref="B8:Q8"/>
    <mergeCell ref="B12:Q12"/>
    <mergeCell ref="B16:Q16"/>
    <mergeCell ref="B20:Q20"/>
    <mergeCell ref="A11:Q11"/>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PSMFC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Schmidt</dc:creator>
  <cp:keywords/>
  <dc:description/>
  <cp:lastModifiedBy>Bruce Schmidt</cp:lastModifiedBy>
  <cp:lastPrinted>2002-08-22T17:41:16Z</cp:lastPrinted>
  <dcterms:created xsi:type="dcterms:W3CDTF">2002-08-08T16:19:52Z</dcterms:created>
  <dcterms:modified xsi:type="dcterms:W3CDTF">2002-08-23T01:42:18Z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